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bacup13082564\งานหัวหน้าอภิชาติ\ตัวชี้วัดปศุสัตว์จังหวัดรอบ2.2566\2.พัฒนาบุคลากร\upwebsite\"/>
    </mc:Choice>
  </mc:AlternateContent>
  <xr:revisionPtr revIDLastSave="0" documentId="13_ncr:1_{82D140B3-52BA-4E74-B369-41FCFF74DE5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10" i="2" l="1" a="1"/>
  <c r="F22" i="2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<sst xmlns="http://schemas.openxmlformats.org/spreadsheetml/2006/main" count="463" uniqueCount="147">
  <si>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</si>
  <si>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</si>
  <si>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</si>
  <si>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</si>
  <si>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</si>
  <si>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</si>
  <si>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</si>
  <si>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</si>
  <si>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</si>
  <si>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</si>
  <si>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</si>
  <si>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</si>
  <si>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</si>
  <si>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</si>
  <si>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</si>
  <si>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</si>
  <si>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</si>
  <si>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</si>
  <si>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</si>
  <si>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</si>
  <si>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</si>
  <si>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</si>
  <si>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</si>
  <si>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</si>
  <si>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</si>
  <si>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</si>
  <si>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</si>
  <si>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</si>
  <si>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</si>
  <si>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</si>
  <si>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</si>
  <si>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</si>
  <si>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</si>
  <si>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</si>
  <si>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</si>
  <si>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</si>
  <si>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</si>
  <si>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</si>
  <si>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</si>
  <si>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</si>
  <si>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</si>
  <si>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</si>
  <si>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</si>
  <si>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</si>
  <si>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</si>
  <si>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</si>
  <si>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</si>
  <si>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</si>
  <si>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</si>
  <si>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</si>
  <si>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</si>
  <si>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</si>
  <si>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</si>
  <si>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</si>
  <si>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</si>
  <si>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</si>
  <si>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</si>
  <si>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</si>
  <si>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</si>
  <si>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</si>
  <si>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</si>
  <si>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</si>
  <si>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</si>
  <si>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</si>
  <si>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</si>
  <si>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</si>
  <si>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</si>
  <si>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</si>
  <si>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</si>
  <si>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</si>
  <si>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</si>
  <si>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</si>
  <si>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</si>
  <si>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</si>
  <si>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</si>
  <si>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</si>
  <si>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</si>
  <si>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สำนักงานปศุสัตว์จังหวัดอำนาจเจริญ</t>
  </si>
  <si>
    <t>น.ส.รัฐชยา ศรีงาม</t>
  </si>
  <si>
    <t>มี</t>
  </si>
  <si>
    <t>เจ้าพนักงานสัตวบาล</t>
  </si>
  <si>
    <t>เจ้าพนักงานสัตวบาลปฏิบัติงาน</t>
  </si>
  <si>
    <t>เจ้าพนักงานสัตวบาลชำนาญงาน</t>
  </si>
  <si>
    <t>นายสัตวแพทย์ชำนาญการ</t>
  </si>
  <si>
    <t>นักวิชาการสัตวบาลชำนาญการ</t>
  </si>
  <si>
    <t>นักวิชาการสัตวบาล</t>
  </si>
  <si>
    <t>นางสาวจิราภรณ์  หงษ์จันทร์</t>
  </si>
  <si>
    <t>เจ้าพนักงานธุรการปฏิบัติงาน</t>
  </si>
  <si>
    <t>นางสาววิศรุตา รินสายชล</t>
  </si>
  <si>
    <t>เจ้าพนักงานการเงินปฏิบัติงาน</t>
  </si>
  <si>
    <t>นายมนตรี  วรรณทอง</t>
  </si>
  <si>
    <t>หัวหน้ากลุ่มยุทธศาสตร์และสารสนเทศการปศุสัตว์</t>
  </si>
  <si>
    <t>นางพิสุทธินี  ครองรักษ์</t>
  </si>
  <si>
    <t>นายสัตวแพทย์ชำนาญการพิเศษ</t>
  </si>
  <si>
    <t>นางสาวภัณฑิรา  วงศ์ก่อ</t>
  </si>
  <si>
    <t>นางสาวรัตนาวดี  สายโท</t>
  </si>
  <si>
    <t>นักวิชาการสัตวบาลปฏิบัติการ</t>
  </si>
  <si>
    <t>นายอาณัติ  จำเริญสัตย์</t>
  </si>
  <si>
    <t>นายสมพร  สิ้นภัย</t>
  </si>
  <si>
    <t>ปศุสัตว์อำเภอ (สัตวแพทย์อาวุโส)</t>
  </si>
  <si>
    <t>นางสาวสรินทร์รัตน์  พระสุมี</t>
  </si>
  <si>
    <t>นางบังอร  อุปริมาตร</t>
  </si>
  <si>
    <t>นางสาวนิตยา  ปานุเวช</t>
  </si>
  <si>
    <t>นายพงศ์สรณ์  ขวัญกลาง</t>
  </si>
  <si>
    <t>ปศุสัตว์อำเภอ (เจ้าพนักงานสัตวบาลอาวุโส)</t>
  </si>
  <si>
    <t>นางสาววิธุวดี  เท้าไม้สน</t>
  </si>
  <si>
    <t>นายเทอดเกียรติ  ปกิรณะ</t>
  </si>
  <si>
    <t>นางสาวสุนิสา  กินาวงศ์</t>
  </si>
  <si>
    <t>นางสาวจิตรลดา  เสนา</t>
  </si>
  <si>
    <t>นายสุดใจ  ย่าพรหม</t>
  </si>
  <si>
    <t>นายกัมปนาท  สมผล</t>
  </si>
  <si>
    <t>นายปกรณ์เกียรติ  โมฬา</t>
  </si>
  <si>
    <t>นางสาวศิวรี แสงสว่าง</t>
  </si>
  <si>
    <t>นักจัดการงานทั่วไป</t>
  </si>
  <si>
    <t>นางสาวรัฐชยา  ศรีงาม</t>
  </si>
  <si>
    <t>เจ้าหน้าที่ระบบงานคอมพิวเตอร์</t>
  </si>
  <si>
    <t>นางกมลชนก  ธนกรภักดี</t>
  </si>
  <si>
    <t>นักวิทยาศาสตร์</t>
  </si>
  <si>
    <t>นายอิสระ  สวัสดิ์ตระกูล</t>
  </si>
  <si>
    <t>นายบุญไกร  ไตรตะลา</t>
  </si>
  <si>
    <t>นางสาวบุษญารินทร์  โพธิ์วารี</t>
  </si>
  <si>
    <t>นางสาวเบญจวรรณ  โชคสวัสดิ์</t>
  </si>
  <si>
    <t>พนักงานผู้ช่วยสัตวบาล</t>
  </si>
  <si>
    <t>นายสิงห์ทอง  วันชัย</t>
  </si>
  <si>
    <t>นางอาภรณ์  ปกิรณะ</t>
  </si>
  <si>
    <t>นายสุวรรณศักดิ์  สุวรรณชาติ</t>
  </si>
  <si>
    <t>นางสาวสริลา  โยวะศรี</t>
  </si>
  <si>
    <t xml:space="preserve">นักวิชาการสัตวบาล </t>
  </si>
  <si>
    <t>นายกฤษฎา  ทองเพ็ญ</t>
  </si>
  <si>
    <t>นายรณกร  มั่นแสง</t>
  </si>
  <si>
    <t xml:space="preserve">เจ้าพนักงานสัตวบาล  </t>
  </si>
  <si>
    <t>นายศิรวิชญ์  บุบผาสังข์</t>
  </si>
  <si>
    <t>นายคณิต  ดอกไม้</t>
  </si>
  <si>
    <t xml:space="preserve">เจ้าพนักงานสัตวบาล </t>
  </si>
  <si>
    <t>นายวุฒินันท์  ไชยา</t>
  </si>
  <si>
    <t>นายศิริศักดิ์  ไชยนา</t>
  </si>
  <si>
    <t>นางพิมพ์ประภา  อ่อนศรีประไพ</t>
  </si>
  <si>
    <t>นายปรีชา  อภัยภักดิ์</t>
  </si>
  <si>
    <t>e-Learning</t>
  </si>
  <si>
    <r>
      <t xml:space="preserve">  </t>
    </r>
    <r>
      <rPr>
        <b/>
        <i/>
        <sz val="12"/>
        <rFont val="JasmineUPC"/>
        <family val="1"/>
      </rPr>
      <t xml:space="preserve">  </t>
    </r>
    <r>
      <rPr>
        <b/>
        <i/>
        <u/>
        <sz val="12"/>
        <rFont val="JasmineUPC"/>
        <family val="1"/>
      </rPr>
      <t>แบบฟอร์มเก็บข้อมูล</t>
    </r>
    <r>
      <rPr>
        <b/>
        <i/>
        <u/>
        <sz val="12"/>
        <color theme="4"/>
        <rFont val="JasmineUPC"/>
        <family val="1"/>
      </rPr>
      <t>ผล</t>
    </r>
    <r>
      <rPr>
        <b/>
        <i/>
        <u/>
        <sz val="12"/>
        <rFont val="JasmineUPC"/>
        <family val="1"/>
      </rPr>
      <t>การพัฒนาบุคลากรกรมปศุสัตว์รายหน่วยงาน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</si>
  <si>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</si>
  <si>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t>สนง.ปศจ.อจ</t>
  </si>
  <si>
    <t>นายธีร์ พูดเพราะ</t>
  </si>
  <si>
    <t>นายสถิตย์พงษ์ พรหมสถิตย์</t>
  </si>
  <si>
    <t>วัยทำงานสดใส ใส่ใจสุขภาพ ลดหวาน มัน เค็ม</t>
  </si>
  <si>
    <t>ความรับผิดชอบ/ซื่อสัตย์สุจริต</t>
  </si>
  <si>
    <t>1-31 ก.ค.2566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</si>
</sst>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3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u/>
      <sz val="12"/>
      <color rgb="FFFF0000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u/>
      <sz val="12"/>
      <color theme="1"/>
      <name val="TH SarabunPSK"/>
      <family val="2"/>
      <charset val="222"/>
    </font>
    <font>
      <sz val="12"/>
      <name val="TH SarabunPSK"/>
      <family val="2"/>
      <charset val="222"/>
    </font>
    <font>
      <b/>
      <i/>
      <sz val="12"/>
      <name val="TH SarabunPSK"/>
      <family val="2"/>
      <charset val="222"/>
    </font>
    <font>
      <b/>
      <i/>
      <sz val="12"/>
      <name val="JasmineUPC"/>
      <family val="1"/>
    </font>
    <font>
      <b/>
      <i/>
      <u/>
      <sz val="12"/>
      <name val="JasmineUPC"/>
      <family val="1"/>
    </font>
    <font>
      <b/>
      <i/>
      <u/>
      <sz val="12"/>
      <color theme="4"/>
      <name val="JasmineUP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6">
    <xf numFmtId="0" fontId="0" fillId="0" borderId="0" xfId="0"/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6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3" fillId="0" borderId="0" xfId="0" applyFont="1" applyProtection="1"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44" fillId="2" borderId="0" xfId="0" applyFont="1" applyFill="1" applyAlignment="1">
      <alignment vertical="top"/>
    </xf>
    <xf numFmtId="0" fontId="45" fillId="0" borderId="0" xfId="0" applyFont="1"/>
    <xf numFmtId="0" fontId="46" fillId="0" borderId="0" xfId="0" applyFont="1" applyAlignment="1">
      <alignment horizontal="right" vertical="top"/>
    </xf>
    <xf numFmtId="0" fontId="46" fillId="0" borderId="0" xfId="0" applyFont="1"/>
    <xf numFmtId="0" fontId="47" fillId="2" borderId="0" xfId="0" applyFont="1" applyFill="1" applyAlignment="1">
      <alignment horizontal="center" vertical="top" wrapText="1"/>
    </xf>
    <xf numFmtId="0" fontId="45" fillId="2" borderId="0" xfId="0" applyFont="1" applyFill="1" applyAlignment="1">
      <alignment horizontal="right" vertical="center"/>
    </xf>
    <xf numFmtId="0" fontId="47" fillId="2" borderId="0" xfId="0" applyFont="1" applyFill="1" applyAlignment="1">
      <alignment vertical="top" wrapText="1"/>
    </xf>
    <xf numFmtId="0" fontId="46" fillId="2" borderId="0" xfId="0" applyFont="1" applyFill="1" applyAlignment="1">
      <alignment horizontal="center"/>
    </xf>
    <xf numFmtId="2" fontId="46" fillId="2" borderId="0" xfId="0" applyNumberFormat="1" applyFont="1" applyFill="1" applyAlignment="1">
      <alignment horizontal="center"/>
    </xf>
    <xf numFmtId="43" fontId="46" fillId="2" borderId="0" xfId="1" applyFont="1" applyFill="1" applyAlignment="1" applyProtection="1">
      <alignment horizontal="center"/>
    </xf>
    <xf numFmtId="0" fontId="46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top" wrapText="1"/>
    </xf>
    <xf numFmtId="3" fontId="46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45" fillId="2" borderId="0" xfId="0" applyFont="1" applyFill="1" applyAlignment="1">
      <alignment horizontal="right" vertical="center" shrinkToFit="1"/>
    </xf>
    <xf numFmtId="0" fontId="45" fillId="2" borderId="0" xfId="0" applyFont="1" applyFill="1" applyAlignment="1">
      <alignment horizontal="right" vertical="center" wrapText="1"/>
    </xf>
    <xf numFmtId="0" fontId="46" fillId="3" borderId="4" xfId="0" applyFont="1" applyFill="1" applyBorder="1" applyAlignment="1" applyProtection="1">
      <alignment horizontal="center" vertical="center" shrinkToFit="1"/>
      <protection locked="0"/>
    </xf>
    <xf numFmtId="0" fontId="45" fillId="2" borderId="0" xfId="0" applyFont="1" applyFill="1" applyAlignment="1" applyProtection="1">
      <alignment vertical="center" shrinkToFit="1"/>
      <protection locked="0"/>
    </xf>
    <xf numFmtId="0" fontId="45" fillId="2" borderId="0" xfId="0" applyFont="1" applyFill="1" applyAlignment="1">
      <alignment vertical="center" shrinkToFit="1"/>
    </xf>
    <xf numFmtId="188" fontId="46" fillId="3" borderId="4" xfId="0" applyNumberFormat="1" applyFont="1" applyFill="1" applyBorder="1" applyAlignment="1" applyProtection="1">
      <alignment vertical="center" shrinkToFit="1"/>
      <protection locked="0"/>
    </xf>
    <xf numFmtId="0" fontId="46" fillId="2" borderId="0" xfId="0" applyFont="1" applyFill="1" applyAlignment="1">
      <alignment horizontal="center" vertical="center" textRotation="90" shrinkToFit="1"/>
    </xf>
    <xf numFmtId="0" fontId="46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vertical="center" shrinkToFit="1"/>
    </xf>
    <xf numFmtId="0" fontId="46" fillId="2" borderId="0" xfId="0" applyFont="1" applyFill="1" applyAlignment="1">
      <alignment horizontal="center" vertical="center" shrinkToFit="1"/>
    </xf>
    <xf numFmtId="2" fontId="46" fillId="2" borderId="0" xfId="0" applyNumberFormat="1" applyFont="1" applyFill="1" applyAlignment="1">
      <alignment horizontal="center" vertical="center" shrinkToFit="1"/>
    </xf>
    <xf numFmtId="43" fontId="46" fillId="2" borderId="0" xfId="1" applyFont="1" applyFill="1" applyAlignment="1" applyProtection="1">
      <alignment horizontal="center" vertical="center" shrinkToFit="1"/>
    </xf>
    <xf numFmtId="0" fontId="46" fillId="0" borderId="0" xfId="0" applyFont="1" applyAlignment="1">
      <alignment vertical="center" shrinkToFit="1"/>
    </xf>
    <xf numFmtId="0" fontId="45" fillId="2" borderId="4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187" fontId="45" fillId="2" borderId="2" xfId="0" applyNumberFormat="1" applyFont="1" applyFill="1" applyBorder="1" applyAlignment="1">
      <alignment horizontal="center" vertical="center" wrapText="1"/>
    </xf>
    <xf numFmtId="2" fontId="45" fillId="2" borderId="1" xfId="0" applyNumberFormat="1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 shrinkToFit="1"/>
    </xf>
    <xf numFmtId="0" fontId="45" fillId="0" borderId="0" xfId="0" applyFont="1" applyAlignment="1">
      <alignment horizontal="center" vertical="center" wrapText="1"/>
    </xf>
    <xf numFmtId="0" fontId="46" fillId="0" borderId="4" xfId="0" applyFont="1" applyBorder="1" applyAlignment="1" applyProtection="1">
      <alignment horizontal="center" vertical="center" shrinkToFit="1"/>
      <protection locked="0"/>
    </xf>
    <xf numFmtId="0" fontId="46" fillId="0" borderId="4" xfId="0" applyFont="1" applyBorder="1" applyAlignment="1" applyProtection="1">
      <alignment vertical="center" shrinkToFit="1"/>
      <protection locked="0"/>
    </xf>
    <xf numFmtId="0" fontId="46" fillId="0" borderId="5" xfId="0" applyFont="1" applyBorder="1" applyAlignment="1" applyProtection="1">
      <alignment vertical="center" shrinkToFit="1"/>
      <protection locked="0"/>
    </xf>
    <xf numFmtId="0" fontId="46" fillId="0" borderId="5" xfId="0" applyFont="1" applyBorder="1" applyAlignment="1" applyProtection="1">
      <alignment horizontal="center" vertical="center" shrinkToFit="1"/>
      <protection locked="0"/>
    </xf>
    <xf numFmtId="2" fontId="46" fillId="0" borderId="5" xfId="0" applyNumberFormat="1" applyFont="1" applyBorder="1" applyAlignment="1" applyProtection="1">
      <alignment horizontal="center" vertical="center" shrinkToFit="1"/>
      <protection locked="0"/>
    </xf>
    <xf numFmtId="43" fontId="46" fillId="0" borderId="5" xfId="1" applyFont="1" applyBorder="1" applyAlignment="1" applyProtection="1">
      <alignment horizontal="center" vertical="center" shrinkToFit="1"/>
      <protection locked="0"/>
    </xf>
    <xf numFmtId="1" fontId="46" fillId="0" borderId="5" xfId="0" applyNumberFormat="1" applyFont="1" applyBorder="1" applyAlignment="1" applyProtection="1">
      <alignment horizontal="center" vertical="center" shrinkToFit="1"/>
      <protection locked="0"/>
    </xf>
    <xf numFmtId="2" fontId="46" fillId="0" borderId="4" xfId="0" applyNumberFormat="1" applyFont="1" applyBorder="1" applyAlignment="1" applyProtection="1">
      <alignment horizontal="center" vertical="center" shrinkToFit="1"/>
      <protection locked="0"/>
    </xf>
    <xf numFmtId="43" fontId="46" fillId="0" borderId="4" xfId="1" applyFont="1" applyBorder="1" applyAlignment="1" applyProtection="1">
      <alignment horizontal="center" vertical="center" shrinkToFit="1"/>
      <protection locked="0"/>
    </xf>
    <xf numFmtId="1" fontId="46" fillId="0" borderId="4" xfId="0" applyNumberFormat="1" applyFont="1" applyBorder="1" applyAlignment="1" applyProtection="1">
      <alignment horizontal="center" vertical="center" shrinkToFit="1"/>
      <protection locked="0"/>
    </xf>
    <xf numFmtId="49" fontId="46" fillId="0" borderId="4" xfId="0" applyNumberFormat="1" applyFont="1" applyBorder="1" applyAlignment="1" applyProtection="1">
      <alignment vertical="center" shrinkToFit="1"/>
      <protection locked="0"/>
    </xf>
    <xf numFmtId="0" fontId="46" fillId="0" borderId="0" xfId="0" applyFont="1" applyAlignment="1" applyProtection="1">
      <alignment horizontal="center" vertical="center" shrinkToFit="1"/>
      <protection locked="0"/>
    </xf>
    <xf numFmtId="49" fontId="46" fillId="0" borderId="0" xfId="0" applyNumberFormat="1" applyFont="1" applyAlignment="1" applyProtection="1">
      <alignment vertical="center" shrinkToFit="1"/>
      <protection locked="0"/>
    </xf>
    <xf numFmtId="0" fontId="46" fillId="0" borderId="0" xfId="0" applyFont="1" applyAlignment="1" applyProtection="1">
      <alignment vertical="center" shrinkToFit="1"/>
      <protection locked="0"/>
    </xf>
    <xf numFmtId="2" fontId="46" fillId="0" borderId="0" xfId="0" applyNumberFormat="1" applyFont="1" applyAlignment="1" applyProtection="1">
      <alignment horizontal="center" vertical="center" shrinkToFit="1"/>
      <protection locked="0"/>
    </xf>
    <xf numFmtId="43" fontId="46" fillId="0" borderId="0" xfId="1" applyFont="1" applyAlignment="1" applyProtection="1">
      <alignment horizontal="center" vertical="center" shrinkToFit="1"/>
      <protection locked="0"/>
    </xf>
    <xf numFmtId="1" fontId="46" fillId="0" borderId="0" xfId="0" applyNumberFormat="1" applyFont="1" applyAlignment="1" applyProtection="1">
      <alignment horizontal="center" vertical="center" shrinkToFit="1"/>
      <protection locked="0"/>
    </xf>
    <xf numFmtId="0" fontId="48" fillId="0" borderId="1" xfId="0" applyFont="1" applyBorder="1" applyAlignment="1" applyProtection="1">
      <alignment horizontal="center" vertical="center" wrapText="1" shrinkToFit="1"/>
      <protection locked="0"/>
    </xf>
    <xf numFmtId="0" fontId="48" fillId="0" borderId="3" xfId="0" applyFont="1" applyBorder="1" applyAlignment="1" applyProtection="1">
      <alignment horizontal="center" vertical="center" wrapText="1" shrinkToFit="1"/>
      <protection locked="0"/>
    </xf>
    <xf numFmtId="0" fontId="49" fillId="2" borderId="0" xfId="0" applyFont="1" applyFill="1" applyAlignment="1">
      <alignment horizontal="left" wrapText="1"/>
    </xf>
    <xf numFmtId="0" fontId="46" fillId="2" borderId="0" xfId="0" applyFont="1" applyFill="1" applyAlignment="1">
      <alignment horizontal="right" vertical="center" shrinkToFit="1"/>
    </xf>
    <xf numFmtId="0" fontId="46" fillId="3" borderId="4" xfId="0" applyFont="1" applyFill="1" applyBorder="1" applyAlignment="1">
      <alignment horizontal="center" vertical="center" shrinkToFit="1"/>
    </xf>
    <xf numFmtId="0" fontId="45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5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6" fillId="5" borderId="2" xfId="0" applyFont="1" applyFill="1" applyBorder="1" applyAlignment="1">
      <alignment horizontal="center" vertical="center" shrinkToFit="1"/>
    </xf>
    <xf numFmtId="0" fontId="36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6" fillId="6" borderId="1" xfId="0" applyFont="1" applyFill="1" applyBorder="1" applyAlignment="1">
      <alignment horizontal="center" vertical="center" shrinkToFit="1"/>
    </xf>
    <xf numFmtId="0" fontId="36" fillId="6" borderId="2" xfId="0" applyFont="1" applyFill="1" applyBorder="1" applyAlignment="1">
      <alignment horizontal="center" vertical="center" shrinkToFit="1"/>
    </xf>
    <xf numFmtId="0" fontId="36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2" fillId="2" borderId="0" xfId="0" applyFont="1" applyFill="1" applyAlignment="1" applyProtection="1">
      <alignment horizontal="center"/>
      <protection locked="0"/>
    </xf>
    <xf numFmtId="0" fontId="37" fillId="0" borderId="4" xfId="0" applyFont="1" applyBorder="1" applyAlignment="1">
      <alignment vertical="center"/>
    </xf>
    <xf numFmtId="0" fontId="37" fillId="0" borderId="4" xfId="0" applyFont="1" applyBorder="1" applyAlignment="1" applyProtection="1">
      <alignment vertical="center" shrinkToFit="1"/>
      <protection locked="0"/>
    </xf>
    <xf numFmtId="0" fontId="1" fillId="0" borderId="4" xfId="0" applyFont="1" applyBorder="1"/>
    <xf numFmtId="0" fontId="37" fillId="0" borderId="4" xfId="0" applyFont="1" applyBorder="1"/>
    <xf numFmtId="0" fontId="37" fillId="0" borderId="5" xfId="0" applyFont="1" applyBorder="1" applyAlignment="1" applyProtection="1">
      <alignment vertical="center" wrapText="1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230401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6"/>
  <sheetViews>
    <sheetView showGridLines="0" tabSelected="1" zoomScale="120" zoomScaleNormal="120" zoomScaleSheetLayoutView="90" zoomScalePageLayoutView="120" workbookViewId="0">
      <pane ySplit="6" topLeftCell="A7" activePane="bottomLeft" state="frozen"/>
      <selection pane="bottomLeft" activeCell="F4" sqref="F4"/>
    </sheetView>
  </sheetViews>
  <sheetFormatPr defaultRowHeight="21.95" customHeight="1" x14ac:dyDescent="0.2"/>
  <cols>
    <col min="1" max="1" width="3.125" style="114" customWidth="1"/>
    <col min="2" max="2" width="17.75" style="115" customWidth="1"/>
    <col min="3" max="3" width="21.875" style="116" customWidth="1"/>
    <col min="4" max="4" width="8.125" style="116" customWidth="1"/>
    <col min="5" max="5" width="28.125" style="116" customWidth="1"/>
    <col min="6" max="6" width="12.75" style="116" customWidth="1"/>
    <col min="7" max="7" width="8.25" style="116" customWidth="1"/>
    <col min="8" max="8" width="8.25" style="114" customWidth="1"/>
    <col min="9" max="9" width="7" style="116" customWidth="1"/>
    <col min="10" max="10" width="5.5" style="117" customWidth="1"/>
    <col min="11" max="11" width="7.75" style="118" customWidth="1"/>
    <col min="12" max="12" width="5.625" style="114" customWidth="1"/>
    <col min="13" max="13" width="5.75" style="119" customWidth="1"/>
    <col min="14" max="14" width="7.375" style="95" customWidth="1"/>
    <col min="15" max="16384" width="9" style="95"/>
  </cols>
  <sheetData>
    <row r="1" spans="1:15" s="73" customFormat="1" ht="4.5" customHeight="1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  <c r="O1" s="72"/>
    </row>
    <row r="2" spans="1:15" s="73" customFormat="1" ht="27.75" customHeight="1" x14ac:dyDescent="0.3">
      <c r="A2" s="74"/>
      <c r="B2" s="75" t="s">
        <v>54</v>
      </c>
      <c r="C2" s="120" t="s">
        <v>77</v>
      </c>
      <c r="D2" s="121"/>
      <c r="E2" s="122" t="s">
        <v>139</v>
      </c>
      <c r="F2" s="122"/>
      <c r="G2" s="122"/>
      <c r="H2" s="122"/>
      <c r="I2" s="122"/>
      <c r="J2" s="122"/>
      <c r="K2" s="122"/>
      <c r="L2" s="122"/>
      <c r="M2" s="122"/>
    </row>
    <row r="3" spans="1:15" s="73" customFormat="1" ht="24.75" customHeight="1" x14ac:dyDescent="0.25">
      <c r="A3" s="74"/>
      <c r="B3" s="76"/>
      <c r="C3" s="76" t="s">
        <v>55</v>
      </c>
      <c r="D3" s="76"/>
      <c r="E3" s="77"/>
      <c r="F3" s="77"/>
      <c r="G3" s="77"/>
      <c r="H3" s="77"/>
      <c r="I3" s="77"/>
      <c r="J3" s="78"/>
      <c r="K3" s="79"/>
      <c r="L3" s="77"/>
      <c r="M3" s="80"/>
    </row>
    <row r="4" spans="1:15" s="73" customFormat="1" ht="30" customHeight="1" x14ac:dyDescent="0.25">
      <c r="A4" s="81"/>
      <c r="B4" s="125" t="s">
        <v>59</v>
      </c>
      <c r="C4" s="125"/>
      <c r="D4" s="82">
        <v>21</v>
      </c>
      <c r="E4" s="83" t="s">
        <v>140</v>
      </c>
      <c r="F4" s="82">
        <v>19</v>
      </c>
      <c r="G4" s="84" t="s">
        <v>47</v>
      </c>
      <c r="H4" s="85">
        <v>2566</v>
      </c>
      <c r="I4" s="86" t="s">
        <v>74</v>
      </c>
      <c r="J4" s="124" t="s">
        <v>78</v>
      </c>
      <c r="K4" s="124"/>
      <c r="L4" s="87" t="s">
        <v>45</v>
      </c>
      <c r="M4" s="88">
        <v>45190</v>
      </c>
    </row>
    <row r="5" spans="1:15" ht="15.75" customHeight="1" x14ac:dyDescent="0.2">
      <c r="A5" s="89"/>
      <c r="B5" s="123"/>
      <c r="C5" s="123"/>
      <c r="D5" s="90"/>
      <c r="E5" s="90"/>
      <c r="F5" s="91"/>
      <c r="G5" s="91"/>
      <c r="H5" s="92"/>
      <c r="I5" s="91"/>
      <c r="J5" s="93"/>
      <c r="K5" s="94"/>
      <c r="L5" s="92"/>
      <c r="M5" s="92"/>
    </row>
    <row r="6" spans="1:15" s="102" customFormat="1" ht="46.5" customHeight="1" x14ac:dyDescent="0.2">
      <c r="A6" s="96" t="s">
        <v>0</v>
      </c>
      <c r="B6" s="96" t="s">
        <v>62</v>
      </c>
      <c r="C6" s="96" t="s">
        <v>1</v>
      </c>
      <c r="D6" s="97" t="s">
        <v>3</v>
      </c>
      <c r="E6" s="96" t="s">
        <v>69</v>
      </c>
      <c r="F6" s="97" t="s">
        <v>4</v>
      </c>
      <c r="G6" s="98" t="s">
        <v>5</v>
      </c>
      <c r="H6" s="96" t="s">
        <v>2</v>
      </c>
      <c r="I6" s="99" t="s">
        <v>43</v>
      </c>
      <c r="J6" s="100" t="s">
        <v>44</v>
      </c>
      <c r="K6" s="100" t="s">
        <v>71</v>
      </c>
      <c r="L6" s="101" t="s">
        <v>50</v>
      </c>
      <c r="M6" s="96" t="s">
        <v>6</v>
      </c>
    </row>
    <row r="7" spans="1:15" ht="18.75" x14ac:dyDescent="0.2">
      <c r="A7" s="103">
        <v>1</v>
      </c>
      <c r="B7" s="180" t="s">
        <v>86</v>
      </c>
      <c r="C7" s="181" t="s">
        <v>87</v>
      </c>
      <c r="D7" s="105" t="s">
        <v>51</v>
      </c>
      <c r="E7" s="184" t="s">
        <v>144</v>
      </c>
      <c r="F7" s="106" t="s">
        <v>145</v>
      </c>
      <c r="G7" s="106" t="s">
        <v>138</v>
      </c>
      <c r="H7" s="106" t="s">
        <v>141</v>
      </c>
      <c r="I7" s="185" t="s">
        <v>146</v>
      </c>
      <c r="J7" s="107">
        <v>8</v>
      </c>
      <c r="K7" s="108">
        <v>0</v>
      </c>
      <c r="L7" s="106" t="s">
        <v>79</v>
      </c>
      <c r="M7" s="109">
        <v>2</v>
      </c>
    </row>
    <row r="8" spans="1:15" ht="21.95" customHeight="1" x14ac:dyDescent="0.2">
      <c r="A8" s="103">
        <v>2</v>
      </c>
      <c r="B8" s="180" t="s">
        <v>88</v>
      </c>
      <c r="C8" s="181" t="s">
        <v>89</v>
      </c>
      <c r="D8" s="104" t="s">
        <v>51</v>
      </c>
      <c r="E8" s="184" t="s">
        <v>144</v>
      </c>
      <c r="F8" s="103" t="s">
        <v>145</v>
      </c>
      <c r="G8" s="106" t="s">
        <v>138</v>
      </c>
      <c r="H8" s="106" t="s">
        <v>141</v>
      </c>
      <c r="I8" s="185" t="s">
        <v>146</v>
      </c>
      <c r="J8" s="107">
        <v>8</v>
      </c>
      <c r="K8" s="108">
        <v>0</v>
      </c>
      <c r="L8" s="106" t="s">
        <v>79</v>
      </c>
      <c r="M8" s="109">
        <v>2</v>
      </c>
    </row>
    <row r="9" spans="1:15" ht="21.95" customHeight="1" x14ac:dyDescent="0.25">
      <c r="A9" s="103">
        <v>3</v>
      </c>
      <c r="B9" s="182" t="s">
        <v>90</v>
      </c>
      <c r="C9" s="183" t="s">
        <v>91</v>
      </c>
      <c r="D9" s="105" t="s">
        <v>51</v>
      </c>
      <c r="E9" s="184" t="s">
        <v>144</v>
      </c>
      <c r="F9" s="106" t="s">
        <v>145</v>
      </c>
      <c r="G9" s="106" t="s">
        <v>138</v>
      </c>
      <c r="H9" s="106" t="s">
        <v>141</v>
      </c>
      <c r="I9" s="185" t="s">
        <v>146</v>
      </c>
      <c r="J9" s="107">
        <v>8</v>
      </c>
      <c r="K9" s="108">
        <v>0</v>
      </c>
      <c r="L9" s="106" t="s">
        <v>79</v>
      </c>
      <c r="M9" s="109">
        <v>2</v>
      </c>
    </row>
    <row r="10" spans="1:15" ht="21.95" customHeight="1" x14ac:dyDescent="0.25">
      <c r="A10" s="103">
        <v>4</v>
      </c>
      <c r="B10" s="182" t="s">
        <v>92</v>
      </c>
      <c r="C10" s="183" t="s">
        <v>82</v>
      </c>
      <c r="D10" s="104" t="s">
        <v>51</v>
      </c>
      <c r="E10" s="184" t="s">
        <v>144</v>
      </c>
      <c r="F10" s="103" t="s">
        <v>145</v>
      </c>
      <c r="G10" s="106" t="s">
        <v>138</v>
      </c>
      <c r="H10" s="106" t="s">
        <v>141</v>
      </c>
      <c r="I10" s="185" t="s">
        <v>146</v>
      </c>
      <c r="J10" s="107">
        <v>8</v>
      </c>
      <c r="K10" s="108">
        <v>0</v>
      </c>
      <c r="L10" s="106" t="s">
        <v>79</v>
      </c>
      <c r="M10" s="109">
        <v>2</v>
      </c>
    </row>
    <row r="11" spans="1:15" ht="21.95" customHeight="1" x14ac:dyDescent="0.25">
      <c r="A11" s="103">
        <v>5</v>
      </c>
      <c r="B11" s="182" t="s">
        <v>142</v>
      </c>
      <c r="C11" s="183" t="s">
        <v>93</v>
      </c>
      <c r="D11" s="105" t="s">
        <v>51</v>
      </c>
      <c r="E11" s="184" t="s">
        <v>144</v>
      </c>
      <c r="F11" s="106" t="s">
        <v>145</v>
      </c>
      <c r="G11" s="106" t="s">
        <v>138</v>
      </c>
      <c r="H11" s="106" t="s">
        <v>141</v>
      </c>
      <c r="I11" s="185" t="s">
        <v>146</v>
      </c>
      <c r="J11" s="107">
        <v>8</v>
      </c>
      <c r="K11" s="108">
        <v>0</v>
      </c>
      <c r="L11" s="106" t="s">
        <v>79</v>
      </c>
      <c r="M11" s="109">
        <v>2</v>
      </c>
    </row>
    <row r="12" spans="1:15" ht="21.95" customHeight="1" x14ac:dyDescent="0.25">
      <c r="A12" s="103">
        <v>6</v>
      </c>
      <c r="B12" s="182" t="s">
        <v>143</v>
      </c>
      <c r="C12" s="183" t="s">
        <v>93</v>
      </c>
      <c r="D12" s="104" t="s">
        <v>51</v>
      </c>
      <c r="E12" s="184" t="s">
        <v>144</v>
      </c>
      <c r="F12" s="103" t="s">
        <v>145</v>
      </c>
      <c r="G12" s="106" t="s">
        <v>138</v>
      </c>
      <c r="H12" s="106" t="s">
        <v>141</v>
      </c>
      <c r="I12" s="185" t="s">
        <v>146</v>
      </c>
      <c r="J12" s="107">
        <v>8</v>
      </c>
      <c r="K12" s="108">
        <v>0</v>
      </c>
      <c r="L12" s="106" t="s">
        <v>79</v>
      </c>
      <c r="M12" s="109">
        <v>2</v>
      </c>
    </row>
    <row r="13" spans="1:15" ht="21.95" customHeight="1" x14ac:dyDescent="0.25">
      <c r="A13" s="103">
        <v>7</v>
      </c>
      <c r="B13" s="182" t="s">
        <v>94</v>
      </c>
      <c r="C13" s="183" t="s">
        <v>66</v>
      </c>
      <c r="D13" s="105" t="s">
        <v>51</v>
      </c>
      <c r="E13" s="184" t="s">
        <v>144</v>
      </c>
      <c r="F13" s="106" t="s">
        <v>145</v>
      </c>
      <c r="G13" s="106" t="s">
        <v>138</v>
      </c>
      <c r="H13" s="106" t="s">
        <v>141</v>
      </c>
      <c r="I13" s="185" t="s">
        <v>146</v>
      </c>
      <c r="J13" s="107">
        <v>8</v>
      </c>
      <c r="K13" s="108">
        <v>0</v>
      </c>
      <c r="L13" s="106" t="s">
        <v>79</v>
      </c>
      <c r="M13" s="109">
        <v>2</v>
      </c>
    </row>
    <row r="14" spans="1:15" ht="21.95" customHeight="1" x14ac:dyDescent="0.25">
      <c r="A14" s="103">
        <v>8</v>
      </c>
      <c r="B14" s="182" t="s">
        <v>95</v>
      </c>
      <c r="C14" s="183" t="s">
        <v>96</v>
      </c>
      <c r="D14" s="104" t="s">
        <v>51</v>
      </c>
      <c r="E14" s="184" t="s">
        <v>144</v>
      </c>
      <c r="F14" s="103" t="s">
        <v>145</v>
      </c>
      <c r="G14" s="106" t="s">
        <v>138</v>
      </c>
      <c r="H14" s="106" t="s">
        <v>141</v>
      </c>
      <c r="I14" s="185" t="s">
        <v>146</v>
      </c>
      <c r="J14" s="107">
        <v>8</v>
      </c>
      <c r="K14" s="108">
        <v>0</v>
      </c>
      <c r="L14" s="106" t="s">
        <v>79</v>
      </c>
      <c r="M14" s="109">
        <v>2</v>
      </c>
    </row>
    <row r="15" spans="1:15" ht="21.95" customHeight="1" x14ac:dyDescent="0.25">
      <c r="A15" s="103">
        <v>9</v>
      </c>
      <c r="B15" s="182" t="s">
        <v>97</v>
      </c>
      <c r="C15" s="183" t="s">
        <v>82</v>
      </c>
      <c r="D15" s="105" t="s">
        <v>51</v>
      </c>
      <c r="E15" s="184" t="s">
        <v>144</v>
      </c>
      <c r="F15" s="106" t="s">
        <v>145</v>
      </c>
      <c r="G15" s="106" t="s">
        <v>138</v>
      </c>
      <c r="H15" s="106" t="s">
        <v>141</v>
      </c>
      <c r="I15" s="185" t="s">
        <v>146</v>
      </c>
      <c r="J15" s="107">
        <v>8</v>
      </c>
      <c r="K15" s="108">
        <v>0</v>
      </c>
      <c r="L15" s="106" t="s">
        <v>79</v>
      </c>
      <c r="M15" s="109">
        <v>2</v>
      </c>
    </row>
    <row r="16" spans="1:15" ht="21.95" customHeight="1" x14ac:dyDescent="0.25">
      <c r="A16" s="103">
        <v>10</v>
      </c>
      <c r="B16" s="182" t="s">
        <v>98</v>
      </c>
      <c r="C16" s="183" t="s">
        <v>99</v>
      </c>
      <c r="D16" s="104" t="s">
        <v>51</v>
      </c>
      <c r="E16" s="184" t="s">
        <v>144</v>
      </c>
      <c r="F16" s="103" t="s">
        <v>145</v>
      </c>
      <c r="G16" s="106" t="s">
        <v>138</v>
      </c>
      <c r="H16" s="106" t="s">
        <v>141</v>
      </c>
      <c r="I16" s="185" t="s">
        <v>146</v>
      </c>
      <c r="J16" s="107">
        <v>8</v>
      </c>
      <c r="K16" s="108">
        <v>0</v>
      </c>
      <c r="L16" s="106" t="s">
        <v>79</v>
      </c>
      <c r="M16" s="109">
        <v>2</v>
      </c>
    </row>
    <row r="17" spans="1:13" ht="21.95" customHeight="1" x14ac:dyDescent="0.25">
      <c r="A17" s="103">
        <v>11</v>
      </c>
      <c r="B17" s="182" t="s">
        <v>100</v>
      </c>
      <c r="C17" s="183" t="s">
        <v>66</v>
      </c>
      <c r="D17" s="105" t="s">
        <v>51</v>
      </c>
      <c r="E17" s="184" t="s">
        <v>144</v>
      </c>
      <c r="F17" s="106" t="s">
        <v>145</v>
      </c>
      <c r="G17" s="106" t="s">
        <v>138</v>
      </c>
      <c r="H17" s="106" t="s">
        <v>141</v>
      </c>
      <c r="I17" s="185" t="s">
        <v>146</v>
      </c>
      <c r="J17" s="107">
        <v>8</v>
      </c>
      <c r="K17" s="108">
        <v>0</v>
      </c>
      <c r="L17" s="106" t="s">
        <v>79</v>
      </c>
      <c r="M17" s="109">
        <v>2</v>
      </c>
    </row>
    <row r="18" spans="1:13" ht="21.95" customHeight="1" x14ac:dyDescent="0.25">
      <c r="A18" s="103">
        <v>12</v>
      </c>
      <c r="B18" s="182" t="s">
        <v>101</v>
      </c>
      <c r="C18" s="183" t="s">
        <v>82</v>
      </c>
      <c r="D18" s="104" t="s">
        <v>51</v>
      </c>
      <c r="E18" s="184" t="s">
        <v>144</v>
      </c>
      <c r="F18" s="103" t="s">
        <v>145</v>
      </c>
      <c r="G18" s="106" t="s">
        <v>138</v>
      </c>
      <c r="H18" s="106" t="s">
        <v>141</v>
      </c>
      <c r="I18" s="185" t="s">
        <v>146</v>
      </c>
      <c r="J18" s="107">
        <v>8</v>
      </c>
      <c r="K18" s="108">
        <v>0</v>
      </c>
      <c r="L18" s="106" t="s">
        <v>79</v>
      </c>
      <c r="M18" s="109">
        <v>2</v>
      </c>
    </row>
    <row r="19" spans="1:13" ht="21.95" customHeight="1" x14ac:dyDescent="0.25">
      <c r="A19" s="103">
        <v>13</v>
      </c>
      <c r="B19" s="182" t="s">
        <v>102</v>
      </c>
      <c r="C19" s="183" t="s">
        <v>96</v>
      </c>
      <c r="D19" s="105" t="s">
        <v>51</v>
      </c>
      <c r="E19" s="184" t="s">
        <v>144</v>
      </c>
      <c r="F19" s="106" t="s">
        <v>145</v>
      </c>
      <c r="G19" s="106" t="s">
        <v>138</v>
      </c>
      <c r="H19" s="106" t="s">
        <v>141</v>
      </c>
      <c r="I19" s="185" t="s">
        <v>146</v>
      </c>
      <c r="J19" s="107">
        <v>8</v>
      </c>
      <c r="K19" s="108">
        <v>0</v>
      </c>
      <c r="L19" s="106" t="s">
        <v>79</v>
      </c>
      <c r="M19" s="109">
        <v>2</v>
      </c>
    </row>
    <row r="20" spans="1:13" ht="21.95" customHeight="1" x14ac:dyDescent="0.25">
      <c r="A20" s="103">
        <v>14</v>
      </c>
      <c r="B20" s="182" t="s">
        <v>103</v>
      </c>
      <c r="C20" s="183" t="s">
        <v>104</v>
      </c>
      <c r="D20" s="104" t="s">
        <v>51</v>
      </c>
      <c r="E20" s="184" t="s">
        <v>144</v>
      </c>
      <c r="F20" s="103" t="s">
        <v>145</v>
      </c>
      <c r="G20" s="106" t="s">
        <v>138</v>
      </c>
      <c r="H20" s="106" t="s">
        <v>141</v>
      </c>
      <c r="I20" s="185" t="s">
        <v>146</v>
      </c>
      <c r="J20" s="107">
        <v>8</v>
      </c>
      <c r="K20" s="108">
        <v>0</v>
      </c>
      <c r="L20" s="106" t="s">
        <v>79</v>
      </c>
      <c r="M20" s="109">
        <v>2</v>
      </c>
    </row>
    <row r="21" spans="1:13" ht="21.95" customHeight="1" x14ac:dyDescent="0.25">
      <c r="A21" s="103">
        <v>15</v>
      </c>
      <c r="B21" s="182" t="s">
        <v>105</v>
      </c>
      <c r="C21" s="183" t="s">
        <v>81</v>
      </c>
      <c r="D21" s="105" t="s">
        <v>51</v>
      </c>
      <c r="E21" s="184" t="s">
        <v>144</v>
      </c>
      <c r="F21" s="106" t="s">
        <v>145</v>
      </c>
      <c r="G21" s="106" t="s">
        <v>138</v>
      </c>
      <c r="H21" s="106" t="s">
        <v>141</v>
      </c>
      <c r="I21" s="185" t="s">
        <v>146</v>
      </c>
      <c r="J21" s="107">
        <v>8</v>
      </c>
      <c r="K21" s="108">
        <v>0</v>
      </c>
      <c r="L21" s="106" t="s">
        <v>79</v>
      </c>
      <c r="M21" s="109">
        <v>2</v>
      </c>
    </row>
    <row r="22" spans="1:13" ht="21.95" customHeight="1" x14ac:dyDescent="0.25">
      <c r="A22" s="103">
        <v>16</v>
      </c>
      <c r="B22" s="182" t="s">
        <v>106</v>
      </c>
      <c r="C22" s="183" t="s">
        <v>99</v>
      </c>
      <c r="D22" s="104" t="s">
        <v>51</v>
      </c>
      <c r="E22" s="184" t="s">
        <v>144</v>
      </c>
      <c r="F22" s="103" t="s">
        <v>145</v>
      </c>
      <c r="G22" s="106" t="s">
        <v>138</v>
      </c>
      <c r="H22" s="106" t="s">
        <v>141</v>
      </c>
      <c r="I22" s="185" t="s">
        <v>146</v>
      </c>
      <c r="J22" s="107">
        <v>8</v>
      </c>
      <c r="K22" s="108">
        <v>0</v>
      </c>
      <c r="L22" s="106" t="s">
        <v>79</v>
      </c>
      <c r="M22" s="109">
        <v>2</v>
      </c>
    </row>
    <row r="23" spans="1:13" ht="21.95" customHeight="1" x14ac:dyDescent="0.25">
      <c r="A23" s="103">
        <v>17</v>
      </c>
      <c r="B23" s="182" t="s">
        <v>107</v>
      </c>
      <c r="C23" s="183" t="s">
        <v>83</v>
      </c>
      <c r="D23" s="105" t="s">
        <v>51</v>
      </c>
      <c r="E23" s="184" t="s">
        <v>144</v>
      </c>
      <c r="F23" s="106" t="s">
        <v>145</v>
      </c>
      <c r="G23" s="106" t="s">
        <v>138</v>
      </c>
      <c r="H23" s="106" t="s">
        <v>141</v>
      </c>
      <c r="I23" s="185" t="s">
        <v>146</v>
      </c>
      <c r="J23" s="107">
        <v>8</v>
      </c>
      <c r="K23" s="108">
        <v>0</v>
      </c>
      <c r="L23" s="106" t="s">
        <v>79</v>
      </c>
      <c r="M23" s="109">
        <v>2</v>
      </c>
    </row>
    <row r="24" spans="1:13" ht="21.95" customHeight="1" x14ac:dyDescent="0.25">
      <c r="A24" s="103">
        <v>18</v>
      </c>
      <c r="B24" s="182" t="s">
        <v>108</v>
      </c>
      <c r="C24" s="183" t="s">
        <v>82</v>
      </c>
      <c r="D24" s="104" t="s">
        <v>51</v>
      </c>
      <c r="E24" s="184" t="s">
        <v>144</v>
      </c>
      <c r="F24" s="103" t="s">
        <v>145</v>
      </c>
      <c r="G24" s="106" t="s">
        <v>138</v>
      </c>
      <c r="H24" s="106" t="s">
        <v>141</v>
      </c>
      <c r="I24" s="185" t="s">
        <v>146</v>
      </c>
      <c r="J24" s="107">
        <v>8</v>
      </c>
      <c r="K24" s="108">
        <v>0</v>
      </c>
      <c r="L24" s="106" t="s">
        <v>79</v>
      </c>
      <c r="M24" s="109">
        <v>2</v>
      </c>
    </row>
    <row r="25" spans="1:13" ht="21.95" customHeight="1" x14ac:dyDescent="0.25">
      <c r="A25" s="103">
        <v>19</v>
      </c>
      <c r="B25" s="182" t="s">
        <v>109</v>
      </c>
      <c r="C25" s="183" t="s">
        <v>99</v>
      </c>
      <c r="D25" s="105" t="s">
        <v>51</v>
      </c>
      <c r="E25" s="184" t="s">
        <v>144</v>
      </c>
      <c r="F25" s="106" t="s">
        <v>145</v>
      </c>
      <c r="G25" s="106" t="s">
        <v>138</v>
      </c>
      <c r="H25" s="106" t="s">
        <v>141</v>
      </c>
      <c r="I25" s="185" t="s">
        <v>146</v>
      </c>
      <c r="J25" s="107">
        <v>8</v>
      </c>
      <c r="K25" s="108">
        <v>0</v>
      </c>
      <c r="L25" s="106" t="s">
        <v>79</v>
      </c>
      <c r="M25" s="109">
        <v>2</v>
      </c>
    </row>
    <row r="26" spans="1:13" ht="21.95" customHeight="1" x14ac:dyDescent="0.25">
      <c r="A26" s="103">
        <v>20</v>
      </c>
      <c r="B26" s="182" t="s">
        <v>110</v>
      </c>
      <c r="C26" s="183" t="s">
        <v>82</v>
      </c>
      <c r="D26" s="104" t="s">
        <v>51</v>
      </c>
      <c r="E26" s="184" t="s">
        <v>144</v>
      </c>
      <c r="F26" s="103" t="s">
        <v>145</v>
      </c>
      <c r="G26" s="106" t="s">
        <v>138</v>
      </c>
      <c r="H26" s="106" t="s">
        <v>141</v>
      </c>
      <c r="I26" s="185" t="s">
        <v>146</v>
      </c>
      <c r="J26" s="107">
        <v>8</v>
      </c>
      <c r="K26" s="108">
        <v>0</v>
      </c>
      <c r="L26" s="106" t="s">
        <v>79</v>
      </c>
      <c r="M26" s="109">
        <v>2</v>
      </c>
    </row>
    <row r="27" spans="1:13" ht="21.95" customHeight="1" x14ac:dyDescent="0.25">
      <c r="A27" s="103">
        <v>21</v>
      </c>
      <c r="B27" s="182" t="s">
        <v>111</v>
      </c>
      <c r="C27" s="183" t="s">
        <v>84</v>
      </c>
      <c r="D27" s="105" t="s">
        <v>51</v>
      </c>
      <c r="E27" s="184" t="s">
        <v>144</v>
      </c>
      <c r="F27" s="106" t="s">
        <v>145</v>
      </c>
      <c r="G27" s="106" t="s">
        <v>138</v>
      </c>
      <c r="H27" s="106" t="s">
        <v>141</v>
      </c>
      <c r="I27" s="185" t="s">
        <v>146</v>
      </c>
      <c r="J27" s="107">
        <v>8</v>
      </c>
      <c r="K27" s="108">
        <v>0</v>
      </c>
      <c r="L27" s="106" t="s">
        <v>79</v>
      </c>
      <c r="M27" s="109">
        <v>2</v>
      </c>
    </row>
    <row r="28" spans="1:13" ht="21.95" customHeight="1" x14ac:dyDescent="0.25">
      <c r="A28" s="103">
        <v>22</v>
      </c>
      <c r="B28" s="182" t="s">
        <v>112</v>
      </c>
      <c r="C28" s="182" t="s">
        <v>113</v>
      </c>
      <c r="D28" s="104" t="s">
        <v>67</v>
      </c>
      <c r="E28" s="184" t="s">
        <v>144</v>
      </c>
      <c r="F28" s="103" t="s">
        <v>145</v>
      </c>
      <c r="G28" s="106" t="s">
        <v>138</v>
      </c>
      <c r="H28" s="106" t="s">
        <v>141</v>
      </c>
      <c r="I28" s="185" t="s">
        <v>146</v>
      </c>
      <c r="J28" s="107">
        <v>8</v>
      </c>
      <c r="K28" s="108">
        <v>0</v>
      </c>
      <c r="L28" s="106" t="s">
        <v>79</v>
      </c>
      <c r="M28" s="109">
        <v>2</v>
      </c>
    </row>
    <row r="29" spans="1:13" ht="21.95" customHeight="1" x14ac:dyDescent="0.25">
      <c r="A29" s="103">
        <v>23</v>
      </c>
      <c r="B29" s="182" t="s">
        <v>114</v>
      </c>
      <c r="C29" s="182" t="s">
        <v>115</v>
      </c>
      <c r="D29" s="104" t="s">
        <v>67</v>
      </c>
      <c r="E29" s="184" t="s">
        <v>144</v>
      </c>
      <c r="F29" s="106" t="s">
        <v>145</v>
      </c>
      <c r="G29" s="106" t="s">
        <v>138</v>
      </c>
      <c r="H29" s="106" t="s">
        <v>141</v>
      </c>
      <c r="I29" s="185" t="s">
        <v>146</v>
      </c>
      <c r="J29" s="107">
        <v>8</v>
      </c>
      <c r="K29" s="108">
        <v>0</v>
      </c>
      <c r="L29" s="106" t="s">
        <v>79</v>
      </c>
      <c r="M29" s="109">
        <v>2</v>
      </c>
    </row>
    <row r="30" spans="1:13" ht="21.95" customHeight="1" x14ac:dyDescent="0.25">
      <c r="A30" s="103">
        <v>24</v>
      </c>
      <c r="B30" s="182" t="s">
        <v>116</v>
      </c>
      <c r="C30" s="182" t="s">
        <v>117</v>
      </c>
      <c r="D30" s="104" t="s">
        <v>67</v>
      </c>
      <c r="E30" s="184" t="s">
        <v>144</v>
      </c>
      <c r="F30" s="103" t="s">
        <v>145</v>
      </c>
      <c r="G30" s="106" t="s">
        <v>138</v>
      </c>
      <c r="H30" s="106" t="s">
        <v>141</v>
      </c>
      <c r="I30" s="185" t="s">
        <v>146</v>
      </c>
      <c r="J30" s="107">
        <v>8</v>
      </c>
      <c r="K30" s="108">
        <v>0</v>
      </c>
      <c r="L30" s="106" t="s">
        <v>79</v>
      </c>
      <c r="M30" s="109">
        <v>2</v>
      </c>
    </row>
    <row r="31" spans="1:13" ht="21.95" customHeight="1" x14ac:dyDescent="0.25">
      <c r="A31" s="103">
        <v>25</v>
      </c>
      <c r="B31" s="182" t="s">
        <v>118</v>
      </c>
      <c r="C31" s="182" t="s">
        <v>80</v>
      </c>
      <c r="D31" s="104" t="s">
        <v>67</v>
      </c>
      <c r="E31" s="184" t="s">
        <v>144</v>
      </c>
      <c r="F31" s="106" t="s">
        <v>145</v>
      </c>
      <c r="G31" s="106" t="s">
        <v>138</v>
      </c>
      <c r="H31" s="106" t="s">
        <v>141</v>
      </c>
      <c r="I31" s="185" t="s">
        <v>146</v>
      </c>
      <c r="J31" s="107">
        <v>8</v>
      </c>
      <c r="K31" s="108">
        <v>0</v>
      </c>
      <c r="L31" s="106" t="s">
        <v>79</v>
      </c>
      <c r="M31" s="109">
        <v>2</v>
      </c>
    </row>
    <row r="32" spans="1:13" ht="21.95" customHeight="1" x14ac:dyDescent="0.25">
      <c r="A32" s="103">
        <v>26</v>
      </c>
      <c r="B32" s="182" t="s">
        <v>119</v>
      </c>
      <c r="C32" s="182" t="s">
        <v>80</v>
      </c>
      <c r="D32" s="104" t="s">
        <v>67</v>
      </c>
      <c r="E32" s="184" t="s">
        <v>144</v>
      </c>
      <c r="F32" s="103" t="s">
        <v>145</v>
      </c>
      <c r="G32" s="106" t="s">
        <v>138</v>
      </c>
      <c r="H32" s="106" t="s">
        <v>141</v>
      </c>
      <c r="I32" s="185" t="s">
        <v>146</v>
      </c>
      <c r="J32" s="107">
        <v>8</v>
      </c>
      <c r="K32" s="108">
        <v>0</v>
      </c>
      <c r="L32" s="106" t="s">
        <v>79</v>
      </c>
      <c r="M32" s="109">
        <v>2</v>
      </c>
    </row>
    <row r="33" spans="1:13" ht="21.95" customHeight="1" x14ac:dyDescent="0.25">
      <c r="A33" s="103">
        <v>27</v>
      </c>
      <c r="B33" s="182" t="s">
        <v>120</v>
      </c>
      <c r="C33" s="182" t="s">
        <v>80</v>
      </c>
      <c r="D33" s="104" t="s">
        <v>67</v>
      </c>
      <c r="E33" s="184" t="s">
        <v>144</v>
      </c>
      <c r="F33" s="106" t="s">
        <v>145</v>
      </c>
      <c r="G33" s="106" t="s">
        <v>138</v>
      </c>
      <c r="H33" s="106" t="s">
        <v>141</v>
      </c>
      <c r="I33" s="185" t="s">
        <v>146</v>
      </c>
      <c r="J33" s="107">
        <v>8</v>
      </c>
      <c r="K33" s="108">
        <v>0</v>
      </c>
      <c r="L33" s="106" t="s">
        <v>79</v>
      </c>
      <c r="M33" s="109">
        <v>2</v>
      </c>
    </row>
    <row r="34" spans="1:13" ht="21.95" customHeight="1" x14ac:dyDescent="0.25">
      <c r="A34" s="103">
        <v>28</v>
      </c>
      <c r="B34" s="182" t="s">
        <v>121</v>
      </c>
      <c r="C34" s="182" t="s">
        <v>122</v>
      </c>
      <c r="D34" s="104" t="s">
        <v>67</v>
      </c>
      <c r="E34" s="184" t="s">
        <v>144</v>
      </c>
      <c r="F34" s="103" t="s">
        <v>145</v>
      </c>
      <c r="G34" s="106" t="s">
        <v>138</v>
      </c>
      <c r="H34" s="106" t="s">
        <v>141</v>
      </c>
      <c r="I34" s="185" t="s">
        <v>146</v>
      </c>
      <c r="J34" s="107">
        <v>8</v>
      </c>
      <c r="K34" s="108">
        <v>0</v>
      </c>
      <c r="L34" s="106" t="s">
        <v>79</v>
      </c>
      <c r="M34" s="109">
        <v>2</v>
      </c>
    </row>
    <row r="35" spans="1:13" ht="21.95" customHeight="1" x14ac:dyDescent="0.25">
      <c r="A35" s="103">
        <v>29</v>
      </c>
      <c r="B35" s="182" t="s">
        <v>123</v>
      </c>
      <c r="C35" s="182" t="s">
        <v>122</v>
      </c>
      <c r="D35" s="104" t="s">
        <v>67</v>
      </c>
      <c r="E35" s="184" t="s">
        <v>144</v>
      </c>
      <c r="F35" s="106" t="s">
        <v>145</v>
      </c>
      <c r="G35" s="106" t="s">
        <v>138</v>
      </c>
      <c r="H35" s="106" t="s">
        <v>141</v>
      </c>
      <c r="I35" s="185" t="s">
        <v>146</v>
      </c>
      <c r="J35" s="107">
        <v>8</v>
      </c>
      <c r="K35" s="108">
        <v>0</v>
      </c>
      <c r="L35" s="106" t="s">
        <v>79</v>
      </c>
      <c r="M35" s="109">
        <v>2</v>
      </c>
    </row>
    <row r="36" spans="1:13" ht="21.95" customHeight="1" x14ac:dyDescent="0.25">
      <c r="A36" s="103">
        <v>30</v>
      </c>
      <c r="B36" s="182" t="s">
        <v>124</v>
      </c>
      <c r="C36" s="182" t="s">
        <v>85</v>
      </c>
      <c r="D36" s="104" t="s">
        <v>67</v>
      </c>
      <c r="E36" s="184" t="s">
        <v>144</v>
      </c>
      <c r="F36" s="103" t="s">
        <v>145</v>
      </c>
      <c r="G36" s="106" t="s">
        <v>138</v>
      </c>
      <c r="H36" s="106" t="s">
        <v>141</v>
      </c>
      <c r="I36" s="185" t="s">
        <v>146</v>
      </c>
      <c r="J36" s="107">
        <v>8</v>
      </c>
      <c r="K36" s="108">
        <v>0</v>
      </c>
      <c r="L36" s="106" t="s">
        <v>79</v>
      </c>
      <c r="M36" s="109">
        <v>2</v>
      </c>
    </row>
    <row r="37" spans="1:13" ht="21.95" customHeight="1" x14ac:dyDescent="0.25">
      <c r="A37" s="103">
        <v>31</v>
      </c>
      <c r="B37" s="182" t="s">
        <v>125</v>
      </c>
      <c r="C37" s="182" t="s">
        <v>80</v>
      </c>
      <c r="D37" s="104" t="s">
        <v>67</v>
      </c>
      <c r="E37" s="184" t="s">
        <v>144</v>
      </c>
      <c r="F37" s="106" t="s">
        <v>145</v>
      </c>
      <c r="G37" s="106" t="s">
        <v>138</v>
      </c>
      <c r="H37" s="106" t="s">
        <v>141</v>
      </c>
      <c r="I37" s="185" t="s">
        <v>146</v>
      </c>
      <c r="J37" s="107">
        <v>8</v>
      </c>
      <c r="K37" s="108">
        <v>0</v>
      </c>
      <c r="L37" s="106" t="s">
        <v>79</v>
      </c>
      <c r="M37" s="109">
        <v>2</v>
      </c>
    </row>
    <row r="38" spans="1:13" ht="21.95" customHeight="1" x14ac:dyDescent="0.25">
      <c r="A38" s="103">
        <v>32</v>
      </c>
      <c r="B38" s="182" t="s">
        <v>126</v>
      </c>
      <c r="C38" s="182" t="s">
        <v>127</v>
      </c>
      <c r="D38" s="104" t="s">
        <v>67</v>
      </c>
      <c r="E38" s="184" t="s">
        <v>144</v>
      </c>
      <c r="F38" s="103" t="s">
        <v>145</v>
      </c>
      <c r="G38" s="106" t="s">
        <v>138</v>
      </c>
      <c r="H38" s="106" t="s">
        <v>141</v>
      </c>
      <c r="I38" s="185" t="s">
        <v>146</v>
      </c>
      <c r="J38" s="107">
        <v>8</v>
      </c>
      <c r="K38" s="108">
        <v>0</v>
      </c>
      <c r="L38" s="106" t="s">
        <v>79</v>
      </c>
      <c r="M38" s="109">
        <v>2</v>
      </c>
    </row>
    <row r="39" spans="1:13" ht="21.95" customHeight="1" x14ac:dyDescent="0.25">
      <c r="A39" s="103">
        <v>33</v>
      </c>
      <c r="B39" s="182" t="s">
        <v>128</v>
      </c>
      <c r="C39" s="182" t="s">
        <v>80</v>
      </c>
      <c r="D39" s="104" t="s">
        <v>67</v>
      </c>
      <c r="E39" s="184" t="s">
        <v>144</v>
      </c>
      <c r="F39" s="106" t="s">
        <v>145</v>
      </c>
      <c r="G39" s="106" t="s">
        <v>138</v>
      </c>
      <c r="H39" s="106" t="s">
        <v>141</v>
      </c>
      <c r="I39" s="185" t="s">
        <v>146</v>
      </c>
      <c r="J39" s="107">
        <v>8</v>
      </c>
      <c r="K39" s="108">
        <v>0</v>
      </c>
      <c r="L39" s="106" t="s">
        <v>79</v>
      </c>
      <c r="M39" s="109">
        <v>2</v>
      </c>
    </row>
    <row r="40" spans="1:13" ht="21.95" customHeight="1" x14ac:dyDescent="0.25">
      <c r="A40" s="103">
        <v>34</v>
      </c>
      <c r="B40" s="182" t="s">
        <v>129</v>
      </c>
      <c r="C40" s="182" t="s">
        <v>130</v>
      </c>
      <c r="D40" s="104" t="s">
        <v>67</v>
      </c>
      <c r="E40" s="184" t="s">
        <v>144</v>
      </c>
      <c r="F40" s="103" t="s">
        <v>145</v>
      </c>
      <c r="G40" s="106" t="s">
        <v>138</v>
      </c>
      <c r="H40" s="106" t="s">
        <v>141</v>
      </c>
      <c r="I40" s="185" t="s">
        <v>146</v>
      </c>
      <c r="J40" s="107">
        <v>8</v>
      </c>
      <c r="K40" s="108">
        <v>0</v>
      </c>
      <c r="L40" s="106" t="s">
        <v>79</v>
      </c>
      <c r="M40" s="109">
        <v>2</v>
      </c>
    </row>
    <row r="41" spans="1:13" ht="21.95" customHeight="1" x14ac:dyDescent="0.25">
      <c r="A41" s="103">
        <v>35</v>
      </c>
      <c r="B41" s="182" t="s">
        <v>131</v>
      </c>
      <c r="C41" s="182" t="s">
        <v>80</v>
      </c>
      <c r="D41" s="104" t="s">
        <v>67</v>
      </c>
      <c r="E41" s="184" t="s">
        <v>144</v>
      </c>
      <c r="F41" s="106" t="s">
        <v>145</v>
      </c>
      <c r="G41" s="106" t="s">
        <v>138</v>
      </c>
      <c r="H41" s="106" t="s">
        <v>141</v>
      </c>
      <c r="I41" s="185" t="s">
        <v>146</v>
      </c>
      <c r="J41" s="107">
        <v>8</v>
      </c>
      <c r="K41" s="108">
        <v>0</v>
      </c>
      <c r="L41" s="106" t="s">
        <v>79</v>
      </c>
      <c r="M41" s="109">
        <v>2</v>
      </c>
    </row>
    <row r="42" spans="1:13" ht="21.95" customHeight="1" x14ac:dyDescent="0.25">
      <c r="A42" s="103">
        <v>36</v>
      </c>
      <c r="B42" s="182" t="s">
        <v>132</v>
      </c>
      <c r="C42" s="182" t="s">
        <v>133</v>
      </c>
      <c r="D42" s="104" t="s">
        <v>67</v>
      </c>
      <c r="E42" s="184" t="s">
        <v>144</v>
      </c>
      <c r="F42" s="103" t="s">
        <v>145</v>
      </c>
      <c r="G42" s="106" t="s">
        <v>138</v>
      </c>
      <c r="H42" s="106" t="s">
        <v>141</v>
      </c>
      <c r="I42" s="185" t="s">
        <v>146</v>
      </c>
      <c r="J42" s="107">
        <v>8</v>
      </c>
      <c r="K42" s="108">
        <v>0</v>
      </c>
      <c r="L42" s="106" t="s">
        <v>79</v>
      </c>
      <c r="M42" s="109">
        <v>2</v>
      </c>
    </row>
    <row r="43" spans="1:13" ht="21.95" customHeight="1" x14ac:dyDescent="0.25">
      <c r="A43" s="103">
        <v>37</v>
      </c>
      <c r="B43" s="182" t="s">
        <v>134</v>
      </c>
      <c r="C43" s="182" t="s">
        <v>133</v>
      </c>
      <c r="D43" s="104" t="s">
        <v>67</v>
      </c>
      <c r="E43" s="184" t="s">
        <v>144</v>
      </c>
      <c r="F43" s="106" t="s">
        <v>145</v>
      </c>
      <c r="G43" s="106" t="s">
        <v>138</v>
      </c>
      <c r="H43" s="106" t="s">
        <v>141</v>
      </c>
      <c r="I43" s="185" t="s">
        <v>146</v>
      </c>
      <c r="J43" s="107">
        <v>8</v>
      </c>
      <c r="K43" s="108">
        <v>0</v>
      </c>
      <c r="L43" s="106" t="s">
        <v>79</v>
      </c>
      <c r="M43" s="109">
        <v>2</v>
      </c>
    </row>
    <row r="44" spans="1:13" ht="21.95" customHeight="1" x14ac:dyDescent="0.25">
      <c r="A44" s="103">
        <v>38</v>
      </c>
      <c r="B44" s="182" t="s">
        <v>135</v>
      </c>
      <c r="C44" s="182" t="s">
        <v>80</v>
      </c>
      <c r="D44" s="104" t="s">
        <v>67</v>
      </c>
      <c r="E44" s="184" t="s">
        <v>144</v>
      </c>
      <c r="F44" s="103" t="s">
        <v>145</v>
      </c>
      <c r="G44" s="106" t="s">
        <v>138</v>
      </c>
      <c r="H44" s="106" t="s">
        <v>141</v>
      </c>
      <c r="I44" s="185" t="s">
        <v>146</v>
      </c>
      <c r="J44" s="107">
        <v>8</v>
      </c>
      <c r="K44" s="108">
        <v>0</v>
      </c>
      <c r="L44" s="106" t="s">
        <v>79</v>
      </c>
      <c r="M44" s="109">
        <v>2</v>
      </c>
    </row>
    <row r="45" spans="1:13" ht="21.95" customHeight="1" x14ac:dyDescent="0.25">
      <c r="A45" s="103">
        <v>39</v>
      </c>
      <c r="B45" s="182" t="s">
        <v>136</v>
      </c>
      <c r="C45" s="182" t="s">
        <v>80</v>
      </c>
      <c r="D45" s="104" t="s">
        <v>67</v>
      </c>
      <c r="E45" s="184" t="s">
        <v>144</v>
      </c>
      <c r="F45" s="106" t="s">
        <v>145</v>
      </c>
      <c r="G45" s="106" t="s">
        <v>138</v>
      </c>
      <c r="H45" s="106" t="s">
        <v>141</v>
      </c>
      <c r="I45" s="185" t="s">
        <v>146</v>
      </c>
      <c r="J45" s="107">
        <v>8</v>
      </c>
      <c r="K45" s="108">
        <v>0</v>
      </c>
      <c r="L45" s="106" t="s">
        <v>79</v>
      </c>
      <c r="M45" s="109">
        <v>2</v>
      </c>
    </row>
    <row r="46" spans="1:13" ht="21.95" customHeight="1" x14ac:dyDescent="0.25">
      <c r="A46" s="103">
        <v>40</v>
      </c>
      <c r="B46" s="182" t="s">
        <v>137</v>
      </c>
      <c r="C46" s="182" t="s">
        <v>130</v>
      </c>
      <c r="D46" s="104" t="s">
        <v>67</v>
      </c>
      <c r="E46" s="184" t="s">
        <v>144</v>
      </c>
      <c r="F46" s="103" t="s">
        <v>145</v>
      </c>
      <c r="G46" s="106" t="s">
        <v>138</v>
      </c>
      <c r="H46" s="106" t="s">
        <v>141</v>
      </c>
      <c r="I46" s="185" t="s">
        <v>146</v>
      </c>
      <c r="J46" s="107">
        <v>8</v>
      </c>
      <c r="K46" s="108">
        <v>0</v>
      </c>
      <c r="L46" s="106" t="s">
        <v>79</v>
      </c>
      <c r="M46" s="109">
        <v>2</v>
      </c>
    </row>
    <row r="47" spans="1:13" ht="21.95" customHeight="1" x14ac:dyDescent="0.2">
      <c r="A47" s="103"/>
      <c r="B47" s="113"/>
      <c r="C47" s="104"/>
      <c r="D47" s="104"/>
      <c r="E47" s="104"/>
      <c r="F47" s="104"/>
      <c r="G47" s="104"/>
      <c r="H47" s="103"/>
      <c r="I47" s="104"/>
      <c r="J47" s="110"/>
      <c r="K47" s="111"/>
      <c r="L47" s="106"/>
      <c r="M47" s="112"/>
    </row>
    <row r="48" spans="1:13" ht="21.95" customHeight="1" x14ac:dyDescent="0.2">
      <c r="A48" s="103"/>
      <c r="B48" s="113"/>
      <c r="C48" s="104"/>
      <c r="D48" s="104"/>
      <c r="E48" s="104"/>
      <c r="F48" s="104"/>
      <c r="G48" s="104"/>
      <c r="H48" s="103"/>
      <c r="I48" s="104"/>
      <c r="J48" s="110"/>
      <c r="K48" s="111"/>
      <c r="L48" s="106"/>
      <c r="M48" s="112"/>
    </row>
    <row r="49" spans="1:13" ht="21.95" customHeight="1" x14ac:dyDescent="0.2">
      <c r="A49" s="103"/>
      <c r="B49" s="113"/>
      <c r="C49" s="104"/>
      <c r="D49" s="104"/>
      <c r="E49" s="104"/>
      <c r="F49" s="104"/>
      <c r="G49" s="104"/>
      <c r="H49" s="103"/>
      <c r="I49" s="104"/>
      <c r="J49" s="110"/>
      <c r="K49" s="111"/>
      <c r="L49" s="106"/>
      <c r="M49" s="112"/>
    </row>
    <row r="50" spans="1:13" ht="21.95" customHeight="1" x14ac:dyDescent="0.2">
      <c r="A50" s="103"/>
      <c r="B50" s="113"/>
      <c r="C50" s="104"/>
      <c r="D50" s="104"/>
      <c r="E50" s="104"/>
      <c r="F50" s="104"/>
      <c r="G50" s="104"/>
      <c r="H50" s="103"/>
      <c r="I50" s="104"/>
      <c r="J50" s="110"/>
      <c r="K50" s="111"/>
      <c r="L50" s="106"/>
      <c r="M50" s="112"/>
    </row>
    <row r="51" spans="1:13" ht="21.95" customHeight="1" x14ac:dyDescent="0.2">
      <c r="A51" s="103"/>
      <c r="B51" s="113"/>
      <c r="C51" s="104"/>
      <c r="D51" s="104"/>
      <c r="E51" s="104"/>
      <c r="F51" s="104"/>
      <c r="G51" s="104"/>
      <c r="H51" s="103"/>
      <c r="I51" s="104"/>
      <c r="J51" s="110"/>
      <c r="K51" s="111"/>
      <c r="L51" s="106"/>
      <c r="M51" s="112"/>
    </row>
    <row r="52" spans="1:13" ht="21.95" customHeight="1" x14ac:dyDescent="0.2">
      <c r="A52" s="103"/>
      <c r="B52" s="113"/>
      <c r="C52" s="104"/>
      <c r="D52" s="104"/>
      <c r="E52" s="104"/>
      <c r="F52" s="104"/>
      <c r="G52" s="104"/>
      <c r="H52" s="103"/>
      <c r="I52" s="104"/>
      <c r="J52" s="110"/>
      <c r="K52" s="111"/>
      <c r="L52" s="106"/>
      <c r="M52" s="112"/>
    </row>
    <row r="53" spans="1:13" ht="21.95" customHeight="1" x14ac:dyDescent="0.2">
      <c r="A53" s="103"/>
      <c r="B53" s="113"/>
      <c r="C53" s="104"/>
      <c r="D53" s="104"/>
      <c r="E53" s="104"/>
      <c r="F53" s="104"/>
      <c r="G53" s="104"/>
      <c r="H53" s="103"/>
      <c r="I53" s="104"/>
      <c r="J53" s="110"/>
      <c r="K53" s="111"/>
      <c r="L53" s="106"/>
      <c r="M53" s="112"/>
    </row>
    <row r="54" spans="1:13" ht="21.95" customHeight="1" x14ac:dyDescent="0.2">
      <c r="A54" s="103"/>
      <c r="B54" s="113"/>
      <c r="C54" s="104"/>
      <c r="D54" s="104"/>
      <c r="E54" s="104"/>
      <c r="F54" s="104"/>
      <c r="G54" s="104"/>
      <c r="H54" s="103"/>
      <c r="I54" s="104"/>
      <c r="J54" s="110"/>
      <c r="K54" s="111"/>
      <c r="L54" s="106"/>
      <c r="M54" s="112"/>
    </row>
    <row r="55" spans="1:13" ht="21.95" customHeight="1" x14ac:dyDescent="0.2">
      <c r="A55" s="103"/>
      <c r="B55" s="113"/>
      <c r="C55" s="104"/>
      <c r="D55" s="104"/>
      <c r="E55" s="104"/>
      <c r="F55" s="104"/>
      <c r="G55" s="104"/>
      <c r="H55" s="103"/>
      <c r="I55" s="104"/>
      <c r="J55" s="110"/>
      <c r="K55" s="111"/>
      <c r="L55" s="106"/>
      <c r="M55" s="112"/>
    </row>
    <row r="56" spans="1:13" ht="21.95" customHeight="1" x14ac:dyDescent="0.2">
      <c r="A56" s="103"/>
      <c r="B56" s="113"/>
      <c r="C56" s="104"/>
      <c r="D56" s="104"/>
      <c r="E56" s="104"/>
      <c r="F56" s="104"/>
      <c r="G56" s="104"/>
      <c r="H56" s="103"/>
      <c r="I56" s="104"/>
      <c r="J56" s="110"/>
      <c r="K56" s="111"/>
      <c r="L56" s="106"/>
      <c r="M56" s="112"/>
    </row>
    <row r="57" spans="1:13" ht="21.95" customHeight="1" x14ac:dyDescent="0.2">
      <c r="A57" s="103"/>
      <c r="B57" s="113"/>
      <c r="C57" s="104"/>
      <c r="D57" s="104"/>
      <c r="E57" s="104"/>
      <c r="F57" s="104"/>
      <c r="G57" s="104"/>
      <c r="H57" s="103"/>
      <c r="I57" s="104"/>
      <c r="J57" s="110"/>
      <c r="K57" s="111"/>
      <c r="L57" s="106"/>
      <c r="M57" s="112"/>
    </row>
    <row r="58" spans="1:13" ht="21.95" customHeight="1" x14ac:dyDescent="0.2">
      <c r="A58" s="103"/>
      <c r="B58" s="113"/>
      <c r="C58" s="104"/>
      <c r="D58" s="104"/>
      <c r="E58" s="104"/>
      <c r="F58" s="104"/>
      <c r="G58" s="104"/>
      <c r="H58" s="103"/>
      <c r="I58" s="104"/>
      <c r="J58" s="110"/>
      <c r="K58" s="111"/>
      <c r="L58" s="106"/>
      <c r="M58" s="112"/>
    </row>
    <row r="59" spans="1:13" ht="21.95" customHeight="1" x14ac:dyDescent="0.2">
      <c r="A59" s="103"/>
      <c r="B59" s="113"/>
      <c r="C59" s="104"/>
      <c r="D59" s="104"/>
      <c r="E59" s="104"/>
      <c r="F59" s="104"/>
      <c r="G59" s="104"/>
      <c r="H59" s="103"/>
      <c r="I59" s="104"/>
      <c r="J59" s="110"/>
      <c r="K59" s="111"/>
      <c r="L59" s="106"/>
      <c r="M59" s="112"/>
    </row>
    <row r="60" spans="1:13" ht="21.95" customHeight="1" x14ac:dyDescent="0.2">
      <c r="A60" s="103"/>
      <c r="B60" s="113"/>
      <c r="C60" s="104"/>
      <c r="D60" s="104"/>
      <c r="E60" s="104"/>
      <c r="F60" s="104"/>
      <c r="G60" s="104"/>
      <c r="H60" s="103"/>
      <c r="I60" s="104"/>
      <c r="J60" s="110"/>
      <c r="K60" s="111"/>
      <c r="L60" s="106"/>
      <c r="M60" s="112"/>
    </row>
    <row r="61" spans="1:13" ht="21.95" customHeight="1" x14ac:dyDescent="0.2">
      <c r="A61" s="103"/>
      <c r="B61" s="113"/>
      <c r="C61" s="104"/>
      <c r="D61" s="104"/>
      <c r="E61" s="104"/>
      <c r="F61" s="104"/>
      <c r="G61" s="104"/>
      <c r="H61" s="103"/>
      <c r="I61" s="104"/>
      <c r="J61" s="110"/>
      <c r="K61" s="111"/>
      <c r="L61" s="106"/>
      <c r="M61" s="112"/>
    </row>
    <row r="62" spans="1:13" ht="21.95" customHeight="1" x14ac:dyDescent="0.2">
      <c r="A62" s="103"/>
      <c r="B62" s="113"/>
      <c r="C62" s="104"/>
      <c r="D62" s="104"/>
      <c r="E62" s="104"/>
      <c r="F62" s="104"/>
      <c r="G62" s="104"/>
      <c r="H62" s="103"/>
      <c r="I62" s="104"/>
      <c r="J62" s="110"/>
      <c r="K62" s="111"/>
      <c r="L62" s="106"/>
      <c r="M62" s="112"/>
    </row>
    <row r="63" spans="1:13" ht="21.95" customHeight="1" x14ac:dyDescent="0.2">
      <c r="A63" s="103"/>
      <c r="B63" s="113"/>
      <c r="C63" s="104"/>
      <c r="D63" s="104"/>
      <c r="E63" s="104"/>
      <c r="F63" s="104"/>
      <c r="G63" s="104"/>
      <c r="H63" s="103"/>
      <c r="I63" s="104"/>
      <c r="J63" s="110"/>
      <c r="K63" s="111"/>
      <c r="L63" s="106"/>
      <c r="M63" s="112"/>
    </row>
    <row r="64" spans="1:13" ht="21.95" customHeight="1" x14ac:dyDescent="0.2">
      <c r="A64" s="103"/>
      <c r="B64" s="113"/>
      <c r="C64" s="104"/>
      <c r="D64" s="104"/>
      <c r="E64" s="104"/>
      <c r="F64" s="104"/>
      <c r="G64" s="104"/>
      <c r="H64" s="103"/>
      <c r="I64" s="104"/>
      <c r="J64" s="110"/>
      <c r="K64" s="111"/>
      <c r="L64" s="106"/>
      <c r="M64" s="112"/>
    </row>
    <row r="65" spans="1:13" ht="21.95" customHeight="1" x14ac:dyDescent="0.2">
      <c r="A65" s="103"/>
      <c r="B65" s="113"/>
      <c r="C65" s="104"/>
      <c r="D65" s="104"/>
      <c r="E65" s="104"/>
      <c r="F65" s="104"/>
      <c r="G65" s="104"/>
      <c r="H65" s="103"/>
      <c r="I65" s="104"/>
      <c r="J65" s="110"/>
      <c r="K65" s="111"/>
      <c r="L65" s="106"/>
      <c r="M65" s="112"/>
    </row>
    <row r="66" spans="1:13" ht="21.95" customHeight="1" x14ac:dyDescent="0.2">
      <c r="A66" s="103"/>
      <c r="B66" s="113"/>
      <c r="C66" s="104"/>
      <c r="D66" s="104"/>
      <c r="E66" s="104"/>
      <c r="F66" s="104"/>
      <c r="G66" s="104"/>
      <c r="H66" s="103"/>
      <c r="I66" s="104"/>
      <c r="J66" s="110"/>
      <c r="K66" s="111"/>
      <c r="L66" s="106"/>
      <c r="M66" s="112"/>
    </row>
    <row r="67" spans="1:13" ht="21.95" customHeight="1" x14ac:dyDescent="0.2">
      <c r="A67" s="103"/>
      <c r="B67" s="113"/>
      <c r="C67" s="104"/>
      <c r="D67" s="104"/>
      <c r="E67" s="104"/>
      <c r="F67" s="104"/>
      <c r="G67" s="104"/>
      <c r="H67" s="103"/>
      <c r="I67" s="104"/>
      <c r="J67" s="110"/>
      <c r="K67" s="111"/>
      <c r="L67" s="106"/>
      <c r="M67" s="112"/>
    </row>
    <row r="68" spans="1:13" ht="21.95" customHeight="1" x14ac:dyDescent="0.2">
      <c r="A68" s="103"/>
      <c r="B68" s="113"/>
      <c r="C68" s="104"/>
      <c r="D68" s="104"/>
      <c r="E68" s="104"/>
      <c r="F68" s="104"/>
      <c r="G68" s="104"/>
      <c r="H68" s="103"/>
      <c r="I68" s="104"/>
      <c r="J68" s="110"/>
      <c r="K68" s="111"/>
      <c r="L68" s="106"/>
      <c r="M68" s="112"/>
    </row>
    <row r="69" spans="1:13" ht="21.95" customHeight="1" x14ac:dyDescent="0.2">
      <c r="A69" s="103"/>
      <c r="B69" s="113"/>
      <c r="C69" s="104"/>
      <c r="D69" s="104"/>
      <c r="E69" s="104"/>
      <c r="F69" s="104"/>
      <c r="G69" s="104"/>
      <c r="H69" s="103"/>
      <c r="I69" s="104"/>
      <c r="J69" s="110"/>
      <c r="K69" s="111"/>
      <c r="L69" s="106"/>
      <c r="M69" s="112"/>
    </row>
    <row r="70" spans="1:13" ht="21.95" customHeight="1" x14ac:dyDescent="0.2">
      <c r="A70" s="103"/>
      <c r="B70" s="113"/>
      <c r="C70" s="104"/>
      <c r="D70" s="104"/>
      <c r="E70" s="104"/>
      <c r="F70" s="104"/>
      <c r="G70" s="104"/>
      <c r="H70" s="103"/>
      <c r="I70" s="104"/>
      <c r="J70" s="110"/>
      <c r="K70" s="111"/>
      <c r="L70" s="106"/>
      <c r="M70" s="112"/>
    </row>
    <row r="71" spans="1:13" ht="21.95" customHeight="1" x14ac:dyDescent="0.2">
      <c r="A71" s="103"/>
      <c r="B71" s="113"/>
      <c r="C71" s="104"/>
      <c r="D71" s="104"/>
      <c r="E71" s="104"/>
      <c r="F71" s="104"/>
      <c r="G71" s="104"/>
      <c r="H71" s="103"/>
      <c r="I71" s="104"/>
      <c r="J71" s="110"/>
      <c r="K71" s="111"/>
      <c r="L71" s="106"/>
      <c r="M71" s="112"/>
    </row>
    <row r="72" spans="1:13" ht="21.95" customHeight="1" x14ac:dyDescent="0.2">
      <c r="A72" s="103"/>
      <c r="B72" s="113"/>
      <c r="C72" s="104"/>
      <c r="D72" s="104"/>
      <c r="E72" s="104"/>
      <c r="F72" s="104"/>
      <c r="G72" s="104"/>
      <c r="H72" s="103"/>
      <c r="I72" s="104"/>
      <c r="J72" s="110"/>
      <c r="K72" s="111"/>
      <c r="L72" s="106"/>
      <c r="M72" s="112"/>
    </row>
    <row r="73" spans="1:13" ht="21.95" customHeight="1" x14ac:dyDescent="0.2">
      <c r="A73" s="103"/>
      <c r="B73" s="113"/>
      <c r="C73" s="104"/>
      <c r="D73" s="104"/>
      <c r="E73" s="104"/>
      <c r="F73" s="104"/>
      <c r="G73" s="104"/>
      <c r="H73" s="103"/>
      <c r="I73" s="104"/>
      <c r="J73" s="110"/>
      <c r="K73" s="111"/>
      <c r="L73" s="106"/>
      <c r="M73" s="112"/>
    </row>
    <row r="74" spans="1:13" ht="21.95" customHeight="1" x14ac:dyDescent="0.2">
      <c r="A74" s="103"/>
      <c r="B74" s="113"/>
      <c r="C74" s="104"/>
      <c r="D74" s="104"/>
      <c r="E74" s="104"/>
      <c r="F74" s="104"/>
      <c r="G74" s="104"/>
      <c r="H74" s="103"/>
      <c r="I74" s="104"/>
      <c r="J74" s="110"/>
      <c r="K74" s="111"/>
      <c r="L74" s="106"/>
      <c r="M74" s="112"/>
    </row>
    <row r="75" spans="1:13" ht="21.95" customHeight="1" x14ac:dyDescent="0.2">
      <c r="A75" s="103"/>
      <c r="B75" s="113"/>
      <c r="C75" s="104"/>
      <c r="D75" s="104"/>
      <c r="E75" s="104"/>
      <c r="F75" s="104"/>
      <c r="G75" s="104"/>
      <c r="H75" s="103"/>
      <c r="I75" s="104"/>
      <c r="J75" s="110"/>
      <c r="K75" s="111"/>
      <c r="L75" s="106"/>
      <c r="M75" s="112"/>
    </row>
    <row r="76" spans="1:13" ht="21.95" customHeight="1" x14ac:dyDescent="0.2">
      <c r="A76" s="103"/>
      <c r="B76" s="113"/>
      <c r="C76" s="104"/>
      <c r="D76" s="104"/>
      <c r="E76" s="104"/>
      <c r="F76" s="104"/>
      <c r="G76" s="104"/>
      <c r="H76" s="103"/>
      <c r="I76" s="104"/>
      <c r="J76" s="110"/>
      <c r="K76" s="111"/>
      <c r="L76" s="106"/>
      <c r="M76" s="112"/>
    </row>
    <row r="77" spans="1:13" ht="21.95" customHeight="1" x14ac:dyDescent="0.2">
      <c r="A77" s="103"/>
      <c r="B77" s="113"/>
      <c r="C77" s="104"/>
      <c r="D77" s="104"/>
      <c r="E77" s="104"/>
      <c r="F77" s="104"/>
      <c r="G77" s="104"/>
      <c r="H77" s="103"/>
      <c r="I77" s="104"/>
      <c r="J77" s="110"/>
      <c r="K77" s="111"/>
      <c r="L77" s="106"/>
      <c r="M77" s="112"/>
    </row>
    <row r="78" spans="1:13" ht="21.95" customHeight="1" x14ac:dyDescent="0.2">
      <c r="A78" s="103"/>
      <c r="B78" s="113"/>
      <c r="C78" s="104"/>
      <c r="D78" s="104"/>
      <c r="E78" s="104"/>
      <c r="F78" s="104"/>
      <c r="G78" s="104"/>
      <c r="H78" s="103"/>
      <c r="I78" s="104"/>
      <c r="J78" s="110"/>
      <c r="K78" s="111"/>
      <c r="L78" s="106"/>
      <c r="M78" s="112"/>
    </row>
    <row r="79" spans="1:13" ht="21.95" customHeight="1" x14ac:dyDescent="0.2">
      <c r="A79" s="103"/>
      <c r="B79" s="113"/>
      <c r="C79" s="104"/>
      <c r="D79" s="104"/>
      <c r="E79" s="104"/>
      <c r="F79" s="104"/>
      <c r="G79" s="104"/>
      <c r="H79" s="103"/>
      <c r="I79" s="104"/>
      <c r="J79" s="110"/>
      <c r="K79" s="111"/>
      <c r="L79" s="106"/>
      <c r="M79" s="112"/>
    </row>
    <row r="80" spans="1:13" ht="21.95" customHeight="1" x14ac:dyDescent="0.2">
      <c r="A80" s="103"/>
      <c r="B80" s="113"/>
      <c r="C80" s="104"/>
      <c r="D80" s="104"/>
      <c r="E80" s="104"/>
      <c r="F80" s="104"/>
      <c r="G80" s="104"/>
      <c r="H80" s="103"/>
      <c r="I80" s="104"/>
      <c r="J80" s="110"/>
      <c r="K80" s="111"/>
      <c r="L80" s="106"/>
      <c r="M80" s="112"/>
    </row>
    <row r="81" spans="1:13" ht="21.95" customHeight="1" x14ac:dyDescent="0.2">
      <c r="A81" s="103"/>
      <c r="B81" s="113"/>
      <c r="C81" s="104"/>
      <c r="D81" s="104"/>
      <c r="E81" s="104"/>
      <c r="F81" s="104"/>
      <c r="G81" s="104"/>
      <c r="H81" s="103"/>
      <c r="I81" s="104"/>
      <c r="J81" s="110"/>
      <c r="K81" s="111"/>
      <c r="L81" s="106"/>
      <c r="M81" s="112"/>
    </row>
    <row r="82" spans="1:13" ht="21.95" customHeight="1" x14ac:dyDescent="0.2">
      <c r="A82" s="103"/>
      <c r="B82" s="113"/>
      <c r="C82" s="104"/>
      <c r="D82" s="104"/>
      <c r="E82" s="104"/>
      <c r="F82" s="104"/>
      <c r="G82" s="104"/>
      <c r="H82" s="103"/>
      <c r="I82" s="104"/>
      <c r="J82" s="110"/>
      <c r="K82" s="111"/>
      <c r="L82" s="106"/>
      <c r="M82" s="112"/>
    </row>
    <row r="83" spans="1:13" ht="21.95" customHeight="1" x14ac:dyDescent="0.2">
      <c r="A83" s="103"/>
      <c r="B83" s="113"/>
      <c r="C83" s="104"/>
      <c r="D83" s="104"/>
      <c r="E83" s="104"/>
      <c r="F83" s="104"/>
      <c r="G83" s="104"/>
      <c r="H83" s="103"/>
      <c r="I83" s="104"/>
      <c r="J83" s="110"/>
      <c r="K83" s="111"/>
      <c r="L83" s="106"/>
      <c r="M83" s="112"/>
    </row>
    <row r="84" spans="1:13" ht="21.95" customHeight="1" x14ac:dyDescent="0.2">
      <c r="A84" s="103"/>
      <c r="B84" s="113"/>
      <c r="C84" s="104"/>
      <c r="D84" s="104"/>
      <c r="E84" s="104"/>
      <c r="F84" s="104"/>
      <c r="G84" s="104"/>
      <c r="H84" s="103"/>
      <c r="I84" s="104"/>
      <c r="J84" s="110"/>
      <c r="K84" s="111"/>
      <c r="L84" s="106"/>
      <c r="M84" s="112"/>
    </row>
    <row r="85" spans="1:13" ht="21.95" customHeight="1" x14ac:dyDescent="0.2">
      <c r="A85" s="103"/>
      <c r="B85" s="113"/>
      <c r="C85" s="104"/>
      <c r="D85" s="104"/>
      <c r="E85" s="104"/>
      <c r="F85" s="104"/>
      <c r="G85" s="104"/>
      <c r="H85" s="103"/>
      <c r="I85" s="104"/>
      <c r="J85" s="110"/>
      <c r="K85" s="111"/>
      <c r="L85" s="106"/>
      <c r="M85" s="112"/>
    </row>
    <row r="86" spans="1:13" ht="21.95" customHeight="1" x14ac:dyDescent="0.2">
      <c r="A86" s="103"/>
      <c r="B86" s="113"/>
      <c r="C86" s="104"/>
      <c r="D86" s="104"/>
      <c r="E86" s="104"/>
      <c r="F86" s="104"/>
      <c r="G86" s="104"/>
      <c r="H86" s="103"/>
      <c r="I86" s="104"/>
      <c r="J86" s="110"/>
      <c r="K86" s="111"/>
      <c r="L86" s="106"/>
      <c r="M86" s="112"/>
    </row>
    <row r="87" spans="1:13" ht="21.95" customHeight="1" x14ac:dyDescent="0.2">
      <c r="A87" s="103"/>
      <c r="B87" s="113"/>
      <c r="C87" s="104"/>
      <c r="D87" s="104"/>
      <c r="E87" s="104"/>
      <c r="F87" s="104"/>
      <c r="G87" s="104"/>
      <c r="H87" s="103"/>
      <c r="I87" s="104"/>
      <c r="J87" s="110"/>
      <c r="K87" s="111"/>
      <c r="L87" s="106"/>
      <c r="M87" s="112"/>
    </row>
    <row r="88" spans="1:13" ht="21.95" customHeight="1" x14ac:dyDescent="0.2">
      <c r="A88" s="103"/>
      <c r="B88" s="113"/>
      <c r="C88" s="104"/>
      <c r="D88" s="104"/>
      <c r="E88" s="104"/>
      <c r="F88" s="104"/>
      <c r="G88" s="104"/>
      <c r="H88" s="103"/>
      <c r="I88" s="104"/>
      <c r="J88" s="110"/>
      <c r="K88" s="111"/>
      <c r="L88" s="106"/>
      <c r="M88" s="112"/>
    </row>
    <row r="89" spans="1:13" ht="21.95" customHeight="1" x14ac:dyDescent="0.2">
      <c r="A89" s="103"/>
      <c r="B89" s="113"/>
      <c r="C89" s="104"/>
      <c r="D89" s="104"/>
      <c r="E89" s="104"/>
      <c r="F89" s="104"/>
      <c r="G89" s="104"/>
      <c r="H89" s="103"/>
      <c r="I89" s="104"/>
      <c r="J89" s="110"/>
      <c r="K89" s="111"/>
      <c r="L89" s="106"/>
      <c r="M89" s="112"/>
    </row>
    <row r="90" spans="1:13" ht="21.95" customHeight="1" x14ac:dyDescent="0.2">
      <c r="A90" s="103"/>
      <c r="B90" s="113"/>
      <c r="C90" s="104"/>
      <c r="D90" s="104"/>
      <c r="E90" s="104"/>
      <c r="F90" s="104"/>
      <c r="G90" s="104"/>
      <c r="H90" s="103"/>
      <c r="I90" s="104"/>
      <c r="J90" s="110"/>
      <c r="K90" s="111"/>
      <c r="L90" s="106"/>
      <c r="M90" s="112"/>
    </row>
    <row r="91" spans="1:13" ht="21.95" customHeight="1" x14ac:dyDescent="0.2">
      <c r="A91" s="103"/>
      <c r="B91" s="113"/>
      <c r="C91" s="104"/>
      <c r="D91" s="104"/>
      <c r="E91" s="104"/>
      <c r="F91" s="104"/>
      <c r="G91" s="104"/>
      <c r="H91" s="103"/>
      <c r="I91" s="104"/>
      <c r="J91" s="110"/>
      <c r="K91" s="111"/>
      <c r="L91" s="106"/>
      <c r="M91" s="112"/>
    </row>
    <row r="92" spans="1:13" ht="21.95" customHeight="1" x14ac:dyDescent="0.2">
      <c r="A92" s="103"/>
      <c r="B92" s="113"/>
      <c r="C92" s="104"/>
      <c r="D92" s="104"/>
      <c r="E92" s="104"/>
      <c r="F92" s="104"/>
      <c r="G92" s="104"/>
      <c r="H92" s="103"/>
      <c r="I92" s="104"/>
      <c r="J92" s="110"/>
      <c r="K92" s="111"/>
      <c r="L92" s="106"/>
      <c r="M92" s="112"/>
    </row>
    <row r="93" spans="1:13" ht="21.95" customHeight="1" x14ac:dyDescent="0.2">
      <c r="A93" s="103"/>
      <c r="B93" s="113"/>
      <c r="C93" s="104"/>
      <c r="D93" s="104"/>
      <c r="E93" s="104"/>
      <c r="F93" s="104"/>
      <c r="G93" s="104"/>
      <c r="H93" s="103"/>
      <c r="I93" s="104"/>
      <c r="J93" s="110"/>
      <c r="K93" s="111"/>
      <c r="L93" s="106"/>
      <c r="M93" s="112"/>
    </row>
    <row r="94" spans="1:13" ht="21.95" customHeight="1" x14ac:dyDescent="0.2">
      <c r="A94" s="103"/>
      <c r="B94" s="113"/>
      <c r="C94" s="104"/>
      <c r="D94" s="104"/>
      <c r="E94" s="104"/>
      <c r="F94" s="104"/>
      <c r="G94" s="104"/>
      <c r="H94" s="103"/>
      <c r="I94" s="104"/>
      <c r="J94" s="110"/>
      <c r="K94" s="111"/>
      <c r="L94" s="106"/>
      <c r="M94" s="112"/>
    </row>
    <row r="95" spans="1:13" ht="21.95" customHeight="1" x14ac:dyDescent="0.2">
      <c r="A95" s="103"/>
      <c r="B95" s="113"/>
      <c r="C95" s="104"/>
      <c r="D95" s="104"/>
      <c r="E95" s="104"/>
      <c r="F95" s="104"/>
      <c r="G95" s="104"/>
      <c r="H95" s="103"/>
      <c r="I95" s="104"/>
      <c r="J95" s="110"/>
      <c r="K95" s="111"/>
      <c r="L95" s="106"/>
      <c r="M95" s="112"/>
    </row>
    <row r="96" spans="1:13" ht="21.95" customHeight="1" x14ac:dyDescent="0.2">
      <c r="A96" s="103"/>
      <c r="B96" s="113"/>
      <c r="C96" s="104"/>
      <c r="D96" s="104"/>
      <c r="E96" s="104"/>
      <c r="F96" s="104"/>
      <c r="G96" s="104"/>
      <c r="H96" s="103"/>
      <c r="I96" s="104"/>
      <c r="J96" s="110"/>
      <c r="K96" s="111"/>
      <c r="L96" s="106"/>
      <c r="M96" s="112"/>
    </row>
    <row r="97" spans="1:13" ht="21.95" customHeight="1" x14ac:dyDescent="0.2">
      <c r="A97" s="103"/>
      <c r="B97" s="113"/>
      <c r="C97" s="104"/>
      <c r="D97" s="104"/>
      <c r="E97" s="104"/>
      <c r="F97" s="104"/>
      <c r="G97" s="104"/>
      <c r="H97" s="103"/>
      <c r="I97" s="104"/>
      <c r="J97" s="110"/>
      <c r="K97" s="111"/>
      <c r="L97" s="106"/>
      <c r="M97" s="112"/>
    </row>
    <row r="98" spans="1:13" ht="21.95" customHeight="1" x14ac:dyDescent="0.2">
      <c r="A98" s="103"/>
      <c r="B98" s="113"/>
      <c r="C98" s="104"/>
      <c r="D98" s="104"/>
      <c r="E98" s="104"/>
      <c r="F98" s="104"/>
      <c r="G98" s="104"/>
      <c r="H98" s="103"/>
      <c r="I98" s="104"/>
      <c r="J98" s="110"/>
      <c r="K98" s="111"/>
      <c r="L98" s="106"/>
      <c r="M98" s="112"/>
    </row>
    <row r="99" spans="1:13" ht="21.95" customHeight="1" x14ac:dyDescent="0.2">
      <c r="A99" s="103"/>
      <c r="B99" s="113"/>
      <c r="C99" s="104"/>
      <c r="D99" s="104"/>
      <c r="E99" s="104"/>
      <c r="F99" s="104"/>
      <c r="G99" s="104"/>
      <c r="H99" s="103"/>
      <c r="I99" s="104"/>
      <c r="J99" s="110"/>
      <c r="K99" s="111"/>
      <c r="L99" s="106"/>
      <c r="M99" s="112"/>
    </row>
    <row r="100" spans="1:13" ht="21.95" customHeight="1" x14ac:dyDescent="0.2">
      <c r="A100" s="103"/>
      <c r="B100" s="113"/>
      <c r="C100" s="104"/>
      <c r="D100" s="104"/>
      <c r="E100" s="104"/>
      <c r="F100" s="104"/>
      <c r="G100" s="104"/>
      <c r="H100" s="103"/>
      <c r="I100" s="104"/>
      <c r="J100" s="110"/>
      <c r="K100" s="111"/>
      <c r="L100" s="106"/>
      <c r="M100" s="112"/>
    </row>
    <row r="101" spans="1:13" ht="21.95" customHeight="1" x14ac:dyDescent="0.2">
      <c r="A101" s="103"/>
      <c r="B101" s="113"/>
      <c r="C101" s="104"/>
      <c r="D101" s="104"/>
      <c r="E101" s="104"/>
      <c r="F101" s="104"/>
      <c r="G101" s="104"/>
      <c r="H101" s="103"/>
      <c r="I101" s="104"/>
      <c r="J101" s="110"/>
      <c r="K101" s="111"/>
      <c r="L101" s="106"/>
      <c r="M101" s="112"/>
    </row>
    <row r="102" spans="1:13" ht="21.95" customHeight="1" x14ac:dyDescent="0.2">
      <c r="A102" s="103"/>
      <c r="B102" s="113"/>
      <c r="C102" s="104"/>
      <c r="D102" s="104"/>
      <c r="E102" s="104"/>
      <c r="F102" s="104"/>
      <c r="G102" s="104"/>
      <c r="H102" s="103"/>
      <c r="I102" s="104"/>
      <c r="J102" s="110"/>
      <c r="K102" s="111"/>
      <c r="L102" s="106"/>
      <c r="M102" s="112"/>
    </row>
    <row r="103" spans="1:13" ht="21.95" customHeight="1" x14ac:dyDescent="0.2">
      <c r="A103" s="103"/>
      <c r="B103" s="113"/>
      <c r="C103" s="104"/>
      <c r="D103" s="104"/>
      <c r="E103" s="104"/>
      <c r="F103" s="104"/>
      <c r="G103" s="104"/>
      <c r="H103" s="103"/>
      <c r="I103" s="104"/>
      <c r="J103" s="110"/>
      <c r="K103" s="111"/>
      <c r="L103" s="106"/>
      <c r="M103" s="112"/>
    </row>
    <row r="104" spans="1:13" ht="21.95" customHeight="1" x14ac:dyDescent="0.2">
      <c r="A104" s="103"/>
      <c r="B104" s="113"/>
      <c r="C104" s="104"/>
      <c r="D104" s="104"/>
      <c r="E104" s="104"/>
      <c r="F104" s="104"/>
      <c r="G104" s="104"/>
      <c r="H104" s="103"/>
      <c r="I104" s="104"/>
      <c r="J104" s="110"/>
      <c r="K104" s="111"/>
      <c r="L104" s="106"/>
      <c r="M104" s="112"/>
    </row>
    <row r="105" spans="1:13" ht="21.95" customHeight="1" x14ac:dyDescent="0.2">
      <c r="A105" s="103"/>
      <c r="B105" s="113"/>
      <c r="C105" s="104"/>
      <c r="D105" s="104"/>
      <c r="E105" s="104"/>
      <c r="F105" s="104"/>
      <c r="G105" s="104"/>
      <c r="H105" s="103"/>
      <c r="I105" s="104"/>
      <c r="J105" s="110"/>
      <c r="K105" s="111"/>
      <c r="L105" s="106"/>
      <c r="M105" s="112"/>
    </row>
    <row r="106" spans="1:13" ht="21.95" customHeight="1" x14ac:dyDescent="0.2">
      <c r="A106" s="103"/>
      <c r="B106" s="113"/>
      <c r="C106" s="104"/>
      <c r="D106" s="104"/>
      <c r="E106" s="104"/>
      <c r="F106" s="104"/>
      <c r="G106" s="104"/>
      <c r="H106" s="103"/>
      <c r="I106" s="104"/>
      <c r="J106" s="110"/>
      <c r="K106" s="111"/>
      <c r="L106" s="103"/>
      <c r="M106" s="112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 xr:uid="{00000000-0002-0000-0000-000003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 xr:uid="{00000000-0002-0000-0000-000004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 xr:uid="{00000000-0002-0000-0000-000005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 xr:uid="{00000000-0002-0000-0000-000006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 xr:uid="{00000000-0002-0000-0000-000007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 xr:uid="{00000000-0002-0000-0000-000008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9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A000000}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17" customWidth="1"/>
    <col min="2" max="2" width="19.125" style="17" customWidth="1"/>
    <col min="3" max="3" width="10.5" style="17" customWidth="1"/>
    <col min="4" max="4" width="8.25" style="17" customWidth="1"/>
    <col min="5" max="5" width="28.5" style="17" customWidth="1"/>
    <col min="6" max="6" width="8.75" style="17" customWidth="1"/>
    <col min="7" max="7" width="1.5" style="17" customWidth="1"/>
    <col min="8" max="8" width="12.25" style="17" customWidth="1"/>
    <col min="9" max="9" width="9.75" style="17" customWidth="1"/>
    <col min="10" max="10" width="7.375" style="25" customWidth="1"/>
    <col min="11" max="11" width="8.375" style="17" customWidth="1"/>
    <col min="12" max="12" width="9.25" style="17" customWidth="1"/>
    <col min="13" max="13" width="7" style="17" customWidth="1"/>
    <col min="14" max="14" width="0.875" style="17" customWidth="1"/>
    <col min="15" max="15" width="5.125" style="21" customWidth="1"/>
    <col min="16" max="16384" width="9" style="17"/>
  </cols>
  <sheetData>
    <row r="1" spans="1:17" s="10" customFormat="1" ht="36.75" customHeight="1" x14ac:dyDescent="0.35">
      <c r="A1" s="165" t="s">
        <v>72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47"/>
      <c r="O1" s="19"/>
      <c r="P1" s="8"/>
      <c r="Q1" s="9"/>
    </row>
    <row r="2" spans="1:17" s="10" customFormat="1" ht="24.75" customHeight="1" x14ac:dyDescent="0.25">
      <c r="A2" s="5"/>
      <c r="B2" s="3"/>
      <c r="C2" s="27" t="s">
        <v>7</v>
      </c>
      <c r="D2" s="172" t="str">
        <f>เก็บข้อมูลHRD!C2</f>
        <v>สำนักงานปศุสัตว์จังหวัดอำนาจเจริญ</v>
      </c>
      <c r="E2" s="172"/>
      <c r="F2" s="172"/>
      <c r="G2" s="172"/>
      <c r="H2" s="172"/>
      <c r="I2" s="172"/>
      <c r="J2" s="173" t="s">
        <v>74</v>
      </c>
      <c r="K2" s="173"/>
      <c r="L2" s="172" t="str">
        <f>เก็บข้อมูลHRD!J4</f>
        <v>น.ส.รัฐชยา ศรีงาม</v>
      </c>
      <c r="M2" s="172"/>
      <c r="N2" s="48"/>
      <c r="O2" s="18"/>
    </row>
    <row r="3" spans="1:17" s="10" customFormat="1" ht="4.5" customHeight="1" x14ac:dyDescent="0.4">
      <c r="A3" s="5"/>
      <c r="B3" s="3"/>
      <c r="C3" s="3"/>
      <c r="D3" s="3"/>
      <c r="E3" s="1"/>
      <c r="F3" s="1"/>
      <c r="G3" s="1"/>
      <c r="H3" s="1"/>
      <c r="I3" s="1"/>
      <c r="J3" s="1"/>
      <c r="K3" s="11"/>
      <c r="L3" s="14"/>
      <c r="M3" s="14"/>
      <c r="N3" s="14"/>
      <c r="O3" s="18"/>
    </row>
    <row r="4" spans="1:17" s="10" customFormat="1" ht="25.5" customHeight="1" x14ac:dyDescent="0.25">
      <c r="A4" s="6"/>
      <c r="B4" s="167" t="s">
        <v>46</v>
      </c>
      <c r="C4" s="168"/>
      <c r="D4" s="68">
        <f>เก็บข้อมูลHRD!D4</f>
        <v>21</v>
      </c>
      <c r="E4" s="28" t="s">
        <v>53</v>
      </c>
      <c r="F4" s="68">
        <f>เก็บข้อมูลHRD!F4</f>
        <v>19</v>
      </c>
      <c r="G4" s="29"/>
      <c r="H4" s="30" t="s">
        <v>47</v>
      </c>
      <c r="I4" s="169">
        <f>เก็บข้อมูลHRD!H4</f>
        <v>2566</v>
      </c>
      <c r="J4" s="170"/>
      <c r="K4" s="171" t="s">
        <v>45</v>
      </c>
      <c r="L4" s="171"/>
      <c r="M4" s="31">
        <f>เก็บข้อมูลHRD!L4:M4</f>
        <v>45190</v>
      </c>
      <c r="N4" s="49"/>
      <c r="O4" s="20"/>
    </row>
    <row r="5" spans="1:17" s="23" customFormat="1" ht="5.25" customHeight="1" x14ac:dyDescent="0.2">
      <c r="A5" s="7"/>
      <c r="B5" s="164"/>
      <c r="C5" s="164"/>
      <c r="D5" s="26"/>
      <c r="E5" s="26"/>
      <c r="F5" s="2"/>
      <c r="G5" s="2"/>
      <c r="H5" s="4"/>
      <c r="I5" s="12"/>
      <c r="J5" s="4"/>
      <c r="K5" s="13"/>
      <c r="L5" s="15"/>
      <c r="M5" s="15"/>
      <c r="N5" s="15"/>
      <c r="O5" s="16"/>
      <c r="P5" s="22"/>
      <c r="Q5" s="22"/>
    </row>
    <row r="6" spans="1:17" s="23" customFormat="1" ht="25.5" customHeight="1" x14ac:dyDescent="0.2">
      <c r="A6" s="143" t="s">
        <v>13</v>
      </c>
      <c r="B6" s="140" t="s">
        <v>34</v>
      </c>
      <c r="C6" s="141"/>
      <c r="D6" s="141"/>
      <c r="E6" s="141"/>
      <c r="F6" s="142"/>
      <c r="G6" s="32"/>
      <c r="H6" s="176" t="s">
        <v>32</v>
      </c>
      <c r="I6" s="176"/>
      <c r="J6" s="176"/>
      <c r="K6" s="175" t="s">
        <v>33</v>
      </c>
      <c r="L6" s="175"/>
      <c r="M6" s="175"/>
      <c r="N6" s="50"/>
      <c r="O6" s="16"/>
      <c r="P6" s="22"/>
      <c r="Q6" s="22"/>
    </row>
    <row r="7" spans="1:17" ht="24.95" customHeight="1" x14ac:dyDescent="0.35">
      <c r="A7" s="144"/>
      <c r="B7" s="158" t="s">
        <v>51</v>
      </c>
      <c r="C7" s="159"/>
      <c r="D7" s="160"/>
      <c r="E7" s="156" t="s">
        <v>67</v>
      </c>
      <c r="F7" s="156"/>
      <c r="G7" s="35"/>
      <c r="H7" s="161" t="s">
        <v>15</v>
      </c>
      <c r="I7" s="161"/>
      <c r="J7" s="36">
        <f>COUNTIF(เก็บข้อมูลHRD!F7:F2006,"ความรู้/ทักษะเฉพาะทางในสายงาน")</f>
        <v>0</v>
      </c>
      <c r="K7" s="163" t="s">
        <v>48</v>
      </c>
      <c r="L7" s="163"/>
      <c r="M7" s="37">
        <f>COUNTIF(เก็บข้อมูลHRD!G7:G2006,"อบรมกับหน่วยงานนอกกรมฯ")</f>
        <v>0</v>
      </c>
      <c r="N7" s="52"/>
    </row>
    <row r="8" spans="1:17" ht="24.95" customHeight="1" x14ac:dyDescent="0.35">
      <c r="A8" s="144"/>
      <c r="B8" s="155" t="s">
        <v>8</v>
      </c>
      <c r="C8" s="155"/>
      <c r="D8" s="33">
        <f t="array" ref="D8">COUNTIFS(เก็บข้อมูลHRD!D7:D2006,"ข้าราชการ",เก็บข้อมูลHRD!M7:M2006,"1")</f>
        <v>0</v>
      </c>
      <c r="E8" s="34" t="s">
        <v>10</v>
      </c>
      <c r="F8" s="33">
        <f t="array" ref="F8">COUNTIFS(เก็บข้อมูลHRD!D7:D2006,"พนักงานราชการ",เก็บข้อมูลHRD!M7:M2006,"1")</f>
        <v>0</v>
      </c>
      <c r="G8" s="35"/>
      <c r="H8" s="161" t="s">
        <v>16</v>
      </c>
      <c r="I8" s="161"/>
      <c r="J8" s="36">
        <f>COUNTIF(เก็บข้อมูลHRD!F7:F2006,"ภาษา")</f>
        <v>0</v>
      </c>
      <c r="K8" s="162" t="s">
        <v>40</v>
      </c>
      <c r="L8" s="162"/>
      <c r="M8" s="37">
        <f>COUNTIF(เก็บข้อมูลHRD!G7:G2006,"อบรมกับหน่วยงานในกรมฯ")</f>
        <v>0</v>
      </c>
      <c r="N8" s="52"/>
      <c r="P8" s="24"/>
    </row>
    <row r="9" spans="1:17" ht="24.95" customHeight="1" x14ac:dyDescent="0.35">
      <c r="A9" s="144"/>
      <c r="B9" s="155" t="s">
        <v>9</v>
      </c>
      <c r="C9" s="155"/>
      <c r="D9" s="38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0</v>
      </c>
      <c r="E9" s="34" t="s">
        <v>11</v>
      </c>
      <c r="F9" s="33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0</v>
      </c>
      <c r="G9" s="40"/>
      <c r="H9" s="161" t="s">
        <v>17</v>
      </c>
      <c r="I9" s="161"/>
      <c r="J9" s="36">
        <f>COUNTIF(เก็บข้อมูลHRD!F7:F2006,"ภาวะผู้นำ/คุณธรรม/จริยธรรม")</f>
        <v>0</v>
      </c>
      <c r="K9" s="163" t="s">
        <v>49</v>
      </c>
      <c r="L9" s="163"/>
      <c r="M9" s="37">
        <f>COUNTIF(เก็บข้อมูลHRD!G7:G2006,"e-Learning")</f>
        <v>40</v>
      </c>
      <c r="N9" s="52"/>
    </row>
    <row r="10" spans="1:17" ht="24.95" customHeight="1" x14ac:dyDescent="0.35">
      <c r="A10" s="145"/>
      <c r="B10" s="155" t="s">
        <v>75</v>
      </c>
      <c r="C10" s="155"/>
      <c r="D10" s="39">
        <f t="array" ref="D10">D9/D4*100</f>
        <v>0</v>
      </c>
      <c r="E10" s="34" t="s">
        <v>76</v>
      </c>
      <c r="F10" s="39">
        <f t="array" ref="F10">F9/F4*100</f>
        <v>0</v>
      </c>
      <c r="G10" s="41"/>
      <c r="H10" s="161" t="s">
        <v>18</v>
      </c>
      <c r="I10" s="161"/>
      <c r="J10" s="36">
        <f t="array" ref="J10">COUNTIF(เก็บข้อมูลHRD!F7:F1006,"จิตอาสา/บริการ")</f>
        <v>0</v>
      </c>
      <c r="K10" s="163" t="s">
        <v>23</v>
      </c>
      <c r="L10" s="163"/>
      <c r="M10" s="37">
        <f>COUNTIF(เก็บข้อมูลHRD!G7:G2006,"ชุมชนนักปฏิบัติ(CoP)")</f>
        <v>0</v>
      </c>
      <c r="N10" s="52"/>
    </row>
    <row r="11" spans="1:17" ht="24.95" customHeight="1" x14ac:dyDescent="0.35">
      <c r="A11" s="152" t="s">
        <v>14</v>
      </c>
      <c r="B11" s="149" t="s">
        <v>35</v>
      </c>
      <c r="C11" s="150"/>
      <c r="D11" s="150"/>
      <c r="E11" s="150"/>
      <c r="F11" s="151"/>
      <c r="G11" s="35"/>
      <c r="H11" s="161" t="s">
        <v>19</v>
      </c>
      <c r="I11" s="161"/>
      <c r="J11" s="36">
        <f>COUNTIF(เก็บข้อมูลHRD!F7:F2006,"ความรับผิดชอบ/ซื่อสัตย์สุจริต")</f>
        <v>40</v>
      </c>
      <c r="K11" s="163" t="s">
        <v>26</v>
      </c>
      <c r="L11" s="163"/>
      <c r="M11" s="37">
        <f>COUNTIF(เก็บข้อมูลHRD!G7:G2006,"สอนงาน")</f>
        <v>0</v>
      </c>
      <c r="N11" s="52"/>
    </row>
    <row r="12" spans="1:17" ht="24.95" customHeight="1" x14ac:dyDescent="0.35">
      <c r="A12" s="153"/>
      <c r="B12" s="146" t="s">
        <v>51</v>
      </c>
      <c r="C12" s="147"/>
      <c r="D12" s="148"/>
      <c r="E12" s="157" t="s">
        <v>67</v>
      </c>
      <c r="F12" s="157"/>
      <c r="G12" s="35"/>
      <c r="H12" s="161" t="s">
        <v>20</v>
      </c>
      <c r="I12" s="161"/>
      <c r="J12" s="36">
        <f>COUNTIF(เก็บข้อมูลHRD!F7:F2006,"ทำงานเป็นทีม")</f>
        <v>0</v>
      </c>
      <c r="K12" s="163" t="s">
        <v>27</v>
      </c>
      <c r="L12" s="163"/>
      <c r="M12" s="37">
        <f>COUNTIF(เก็บข้อมูลHRD!G7:G2006,"มอบหมายงาน")</f>
        <v>0</v>
      </c>
      <c r="N12" s="52"/>
    </row>
    <row r="13" spans="1:17" ht="24.95" customHeight="1" x14ac:dyDescent="0.35">
      <c r="A13" s="153"/>
      <c r="B13" s="135" t="s">
        <v>8</v>
      </c>
      <c r="C13" s="135"/>
      <c r="D13" s="33">
        <f t="array" ref="D13">COUNTIFS(เก็บข้อมูลHRD!D7:D2006,"ข้าราชการ",เก็บข้อมูลHRD!M7:M2006,"2")</f>
        <v>21</v>
      </c>
      <c r="E13" s="34" t="s">
        <v>10</v>
      </c>
      <c r="F13" s="33">
        <f t="array" ref="F13">COUNTIFS(เก็บข้อมูลHRD!D7:D2006,"พนักงานราชการ",เก็บข้อมูลHRD!M7:M2006,"2")</f>
        <v>19</v>
      </c>
      <c r="G13" s="40"/>
      <c r="H13" s="161" t="s">
        <v>24</v>
      </c>
      <c r="I13" s="161"/>
      <c r="J13" s="36">
        <f>COUNTIF(เก็บข้อมูลHRD!F7:F2006,"คิดค้น/ใช้นวัตกรรมใหม่ๆ")</f>
        <v>0</v>
      </c>
      <c r="K13" s="163" t="s">
        <v>28</v>
      </c>
      <c r="L13" s="163"/>
      <c r="M13" s="37">
        <f>COUNTIF(เก็บข้อมูลHRD!G7:G2006,"ดูงานนอกสถานที่")</f>
        <v>0</v>
      </c>
      <c r="N13" s="52"/>
      <c r="Q13" s="17" t="s">
        <v>57</v>
      </c>
    </row>
    <row r="14" spans="1:17" ht="24.95" customHeight="1" x14ac:dyDescent="0.35">
      <c r="A14" s="153"/>
      <c r="B14" s="135" t="s">
        <v>9</v>
      </c>
      <c r="C14" s="135"/>
      <c r="D14" s="33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21</v>
      </c>
      <c r="E14" s="34" t="s">
        <v>11</v>
      </c>
      <c r="F14" s="33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19</v>
      </c>
      <c r="G14" s="41"/>
      <c r="H14" s="161" t="s">
        <v>25</v>
      </c>
      <c r="I14" s="161"/>
      <c r="J14" s="36">
        <f>COUNTIF(เก็บข้อมูลHRD!F7:F2006,"กฎหมาย/กฎระเบียบฯ")</f>
        <v>0</v>
      </c>
      <c r="K14" s="163" t="s">
        <v>29</v>
      </c>
      <c r="L14" s="163"/>
      <c r="M14" s="37">
        <f>COUNTIF(เก็บข้อมูลHRD!G7:G2006,"หมุนเวียนงาน")</f>
        <v>0</v>
      </c>
      <c r="N14" s="52"/>
    </row>
    <row r="15" spans="1:17" ht="24.95" customHeight="1" x14ac:dyDescent="0.35">
      <c r="A15" s="154"/>
      <c r="B15" s="135" t="s">
        <v>75</v>
      </c>
      <c r="C15" s="135"/>
      <c r="D15" s="39">
        <f>D14/D4*100</f>
        <v>100</v>
      </c>
      <c r="E15" s="34" t="s">
        <v>76</v>
      </c>
      <c r="F15" s="39">
        <f>F14/F4*100</f>
        <v>100</v>
      </c>
      <c r="G15" s="35"/>
      <c r="H15" s="161" t="s">
        <v>21</v>
      </c>
      <c r="I15" s="161"/>
      <c r="J15" s="36">
        <f>COUNTIF(เก็บข้อมูลHRD!F7:F2006,"การใช้เทคโนโลยี")</f>
        <v>0</v>
      </c>
      <c r="K15" s="163" t="s">
        <v>30</v>
      </c>
      <c r="L15" s="163"/>
      <c r="M15" s="37">
        <f>COUNTIF(เก็บข้อมูลHRD!G7:G2006,"เรียนรู้ด้วยตนเอง")</f>
        <v>0</v>
      </c>
      <c r="N15" s="52"/>
    </row>
    <row r="16" spans="1:17" ht="24.95" customHeight="1" x14ac:dyDescent="0.35">
      <c r="A16" s="130" t="s">
        <v>12</v>
      </c>
      <c r="B16" s="131" t="s">
        <v>36</v>
      </c>
      <c r="C16" s="131"/>
      <c r="D16" s="131"/>
      <c r="E16" s="131"/>
      <c r="F16" s="132"/>
      <c r="G16" s="35"/>
      <c r="H16" s="161" t="s">
        <v>22</v>
      </c>
      <c r="I16" s="161"/>
      <c r="J16" s="36">
        <f>COUNTIF(เก็บข้อมูลHRD!F7:F2006,"ทักษะการคิด")</f>
        <v>0</v>
      </c>
      <c r="K16" s="163" t="s">
        <v>31</v>
      </c>
      <c r="L16" s="163"/>
      <c r="M16" s="37">
        <f>COUNTIF(เก็บข้อมูลHRD!G7:G2006,"อื่นๆ")</f>
        <v>0</v>
      </c>
      <c r="N16" s="52"/>
    </row>
    <row r="17" spans="1:18" ht="23.25" customHeight="1" x14ac:dyDescent="0.2">
      <c r="A17" s="130"/>
      <c r="B17" s="131" t="s">
        <v>51</v>
      </c>
      <c r="C17" s="131"/>
      <c r="D17" s="132"/>
      <c r="E17" s="133" t="s">
        <v>67</v>
      </c>
      <c r="F17" s="133"/>
      <c r="G17" s="40"/>
      <c r="H17" s="177" t="s">
        <v>52</v>
      </c>
      <c r="I17" s="177"/>
      <c r="J17" s="59">
        <f>SUM(J7:J16)</f>
        <v>40</v>
      </c>
      <c r="K17" s="177" t="s">
        <v>52</v>
      </c>
      <c r="L17" s="177"/>
      <c r="M17" s="60">
        <f>SUM(M7:M16)</f>
        <v>40</v>
      </c>
      <c r="N17" s="52"/>
    </row>
    <row r="18" spans="1:18" ht="24.95" customHeight="1" x14ac:dyDescent="0.3">
      <c r="A18" s="130"/>
      <c r="B18" s="134" t="s">
        <v>8</v>
      </c>
      <c r="C18" s="135"/>
      <c r="D18" s="33">
        <f>COUNTIF(เก็บข้อมูลHRD!D7:D2006,"ข้าราชการ")</f>
        <v>21</v>
      </c>
      <c r="E18" s="34" t="s">
        <v>10</v>
      </c>
      <c r="F18" s="33">
        <f t="array" ref="F18">COUNTIF(เก็บข้อมูลHRD!D7:D2006,"พนักงานราชการ")</f>
        <v>19</v>
      </c>
      <c r="G18" s="41"/>
      <c r="H18" s="127" t="s">
        <v>68</v>
      </c>
      <c r="I18" s="128"/>
      <c r="J18" s="128"/>
      <c r="K18" s="128"/>
      <c r="L18" s="128"/>
      <c r="M18" s="128"/>
      <c r="N18" s="41"/>
    </row>
    <row r="19" spans="1:18" ht="28.5" customHeight="1" x14ac:dyDescent="0.2">
      <c r="A19" s="130"/>
      <c r="B19" s="134" t="s">
        <v>9</v>
      </c>
      <c r="C19" s="135"/>
      <c r="D19" s="33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21</v>
      </c>
      <c r="E19" s="34" t="s">
        <v>11</v>
      </c>
      <c r="F19" s="33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19</v>
      </c>
      <c r="G19" s="40"/>
      <c r="H19" s="129"/>
      <c r="I19" s="129"/>
      <c r="J19" s="129"/>
      <c r="K19" s="129"/>
      <c r="L19" s="129"/>
      <c r="M19" s="129"/>
      <c r="N19" s="51"/>
    </row>
    <row r="20" spans="1:18" ht="24.95" customHeight="1" x14ac:dyDescent="0.3">
      <c r="A20" s="130"/>
      <c r="B20" s="134" t="s">
        <v>75</v>
      </c>
      <c r="C20" s="135"/>
      <c r="D20" s="39">
        <f>D19/D4*100</f>
        <v>100</v>
      </c>
      <c r="E20" s="34" t="s">
        <v>76</v>
      </c>
      <c r="F20" s="39">
        <f>F19/F4*100</f>
        <v>100</v>
      </c>
      <c r="G20" s="41"/>
      <c r="H20" s="129"/>
      <c r="I20" s="129"/>
      <c r="J20" s="129"/>
      <c r="K20" s="129"/>
      <c r="L20" s="129"/>
      <c r="M20" s="129"/>
      <c r="N20" s="46"/>
    </row>
    <row r="21" spans="1:18" ht="25.5" customHeight="1" x14ac:dyDescent="0.2">
      <c r="A21" s="130"/>
      <c r="B21" s="136" t="s">
        <v>39</v>
      </c>
      <c r="C21" s="136"/>
      <c r="D21" s="136"/>
      <c r="E21" s="136"/>
      <c r="F21" s="137"/>
      <c r="G21" s="69"/>
      <c r="H21" s="129"/>
      <c r="I21" s="129"/>
      <c r="J21" s="129"/>
      <c r="K21" s="129"/>
      <c r="L21" s="129"/>
      <c r="M21" s="129"/>
      <c r="N21" s="46"/>
      <c r="R21" s="17" t="s">
        <v>57</v>
      </c>
    </row>
    <row r="22" spans="1:18" ht="24" customHeight="1" x14ac:dyDescent="0.2">
      <c r="A22" s="130"/>
      <c r="B22" s="138" t="s">
        <v>38</v>
      </c>
      <c r="C22" s="139"/>
      <c r="D22" s="42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40</v>
      </c>
      <c r="E22" s="34" t="s">
        <v>37</v>
      </c>
      <c r="F22" s="39">
        <f t="array" ref="F22">(D22/SUMPRODUCT((เก็บข้อมูลHRD!B7:B2006&lt;&gt;"")/COUNTIF(เก็บข้อมูลHRD!B7:B2006,เก็บข้อมูลHRD!B7:B2006&amp;"")))*100</f>
        <v>100</v>
      </c>
      <c r="G22" s="46"/>
      <c r="H22" s="129"/>
      <c r="I22" s="129"/>
      <c r="J22" s="129"/>
      <c r="K22" s="129"/>
      <c r="L22" s="129"/>
      <c r="M22" s="129"/>
      <c r="N22" s="46"/>
    </row>
    <row r="23" spans="1:18" ht="21" x14ac:dyDescent="0.2">
      <c r="A23" s="130"/>
      <c r="B23" s="136" t="s">
        <v>41</v>
      </c>
      <c r="C23" s="136"/>
      <c r="D23" s="136"/>
      <c r="E23" s="136"/>
      <c r="F23" s="137"/>
      <c r="G23" s="46"/>
      <c r="H23" s="129"/>
      <c r="I23" s="129"/>
      <c r="J23" s="129"/>
      <c r="K23" s="129"/>
      <c r="L23" s="129"/>
      <c r="M23" s="129"/>
      <c r="N23" s="46"/>
    </row>
    <row r="24" spans="1:18" ht="21.75" customHeight="1" x14ac:dyDescent="0.2">
      <c r="A24" s="130"/>
      <c r="B24" s="138" t="s">
        <v>42</v>
      </c>
      <c r="C24" s="139"/>
      <c r="D24" s="43">
        <f t="array" ref="D24">SUM(เก็บข้อมูลHRD!K7:K2006)</f>
        <v>0</v>
      </c>
      <c r="E24" s="44" t="s">
        <v>58</v>
      </c>
      <c r="F24" s="45" t="e">
        <f t="array" ref="F24">AVERAGEIF(เก็บข้อมูลHRD!K7:K2006,"&lt;&gt;0")</f>
        <v>#DIV/0!</v>
      </c>
      <c r="G24" s="46"/>
      <c r="H24" s="126" t="s">
        <v>60</v>
      </c>
      <c r="I24" s="126"/>
      <c r="J24" s="126"/>
      <c r="K24" s="126"/>
      <c r="L24" s="126"/>
      <c r="M24" s="46"/>
      <c r="N24" s="46"/>
    </row>
    <row r="25" spans="1:18" x14ac:dyDescent="0.2">
      <c r="B25" s="174"/>
      <c r="C25" s="174"/>
      <c r="D25" s="174"/>
      <c r="E25" s="174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topLeftCell="A4" workbookViewId="0">
      <selection activeCell="B6" sqref="B6:B25"/>
    </sheetView>
  </sheetViews>
  <sheetFormatPr defaultRowHeight="22.5" x14ac:dyDescent="0.35"/>
  <cols>
    <col min="1" max="1" width="10.375" style="65" customWidth="1"/>
    <col min="2" max="2" width="42" style="66" customWidth="1"/>
    <col min="3" max="3" width="37.625" style="67" customWidth="1"/>
    <col min="4" max="4" width="44.75" style="65" customWidth="1"/>
    <col min="5" max="16384" width="9" style="53"/>
  </cols>
  <sheetData>
    <row r="1" spans="1:4" ht="36" x14ac:dyDescent="0.65">
      <c r="A1" s="179" t="s">
        <v>63</v>
      </c>
      <c r="B1" s="179"/>
      <c r="C1" s="179"/>
      <c r="D1" s="179"/>
    </row>
    <row r="2" spans="1:4" ht="92.25" customHeight="1" x14ac:dyDescent="0.35">
      <c r="A2" s="178" t="s">
        <v>73</v>
      </c>
      <c r="B2" s="178"/>
      <c r="C2" s="178"/>
      <c r="D2" s="178"/>
    </row>
    <row r="3" spans="1:4" ht="186.75" customHeight="1" x14ac:dyDescent="0.35">
      <c r="A3" s="178" t="s">
        <v>70</v>
      </c>
      <c r="B3" s="178"/>
      <c r="C3" s="178"/>
      <c r="D3" s="178"/>
    </row>
    <row r="4" spans="1:4" s="57" customFormat="1" ht="45" x14ac:dyDescent="0.2">
      <c r="A4" s="54" t="s">
        <v>56</v>
      </c>
      <c r="B4" s="55" t="s">
        <v>61</v>
      </c>
      <c r="C4" s="56" t="s">
        <v>1</v>
      </c>
      <c r="D4" s="58" t="s">
        <v>64</v>
      </c>
    </row>
    <row r="5" spans="1:4" x14ac:dyDescent="0.35">
      <c r="A5" s="61">
        <v>1</v>
      </c>
      <c r="B5" s="62" t="s">
        <v>65</v>
      </c>
      <c r="C5" s="63" t="s">
        <v>66</v>
      </c>
      <c r="D5" s="64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61">
        <v>2</v>
      </c>
      <c r="B6" s="62"/>
      <c r="C6" s="63"/>
      <c r="D6" s="64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35">
      <c r="A7" s="61">
        <v>3</v>
      </c>
      <c r="B7" s="62"/>
      <c r="C7" s="63"/>
      <c r="D7" s="64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5">
      <c r="A8" s="61">
        <v>4</v>
      </c>
      <c r="B8" s="62"/>
      <c r="C8" s="63"/>
      <c r="D8" s="64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5">
      <c r="A9" s="61">
        <v>5</v>
      </c>
      <c r="B9" s="62"/>
      <c r="C9" s="63"/>
      <c r="D9" s="64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5">
      <c r="A10" s="61">
        <v>6</v>
      </c>
      <c r="B10" s="62"/>
      <c r="C10" s="63"/>
      <c r="D10" s="64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5">
      <c r="A11" s="61">
        <v>7</v>
      </c>
      <c r="B11" s="62"/>
      <c r="C11" s="63"/>
      <c r="D11" s="64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61">
        <v>8</v>
      </c>
      <c r="B12" s="62"/>
      <c r="C12" s="63"/>
      <c r="D12" s="64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61">
        <v>9</v>
      </c>
      <c r="B13" s="62"/>
      <c r="C13" s="63"/>
      <c r="D13" s="64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61">
        <v>10</v>
      </c>
      <c r="B14" s="62"/>
      <c r="C14" s="63"/>
      <c r="D14" s="64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61">
        <v>11</v>
      </c>
      <c r="B15" s="62"/>
      <c r="C15" s="63"/>
      <c r="D15" s="64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61">
        <v>12</v>
      </c>
      <c r="B16" s="62"/>
      <c r="C16" s="63"/>
      <c r="D16" s="64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61">
        <v>13</v>
      </c>
      <c r="B17" s="62"/>
      <c r="C17" s="63"/>
      <c r="D17" s="64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61">
        <v>14</v>
      </c>
      <c r="B18" s="62"/>
      <c r="C18" s="63"/>
      <c r="D18" s="64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61">
        <v>15</v>
      </c>
      <c r="B19" s="62"/>
      <c r="C19" s="63"/>
      <c r="D19" s="64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61">
        <v>16</v>
      </c>
      <c r="B20" s="62"/>
      <c r="C20" s="63"/>
      <c r="D20" s="64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61">
        <v>17</v>
      </c>
      <c r="B21" s="62"/>
      <c r="C21" s="63"/>
      <c r="D21" s="64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61">
        <v>18</v>
      </c>
      <c r="B22" s="62"/>
      <c r="C22" s="63"/>
      <c r="D22" s="64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61">
        <v>19</v>
      </c>
      <c r="B23" s="62"/>
      <c r="C23" s="63"/>
      <c r="D23" s="64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61">
        <v>20</v>
      </c>
      <c r="B24" s="62"/>
      <c r="C24" s="63"/>
      <c r="D24" s="64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61">
        <v>21</v>
      </c>
      <c r="B25" s="62"/>
      <c r="C25" s="63"/>
      <c r="D25" s="64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61">
        <v>22</v>
      </c>
      <c r="B26" s="62"/>
      <c r="C26" s="63"/>
      <c r="D26" s="64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61">
        <v>23</v>
      </c>
      <c r="B27" s="62"/>
      <c r="C27" s="63"/>
      <c r="D27" s="64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61">
        <v>24</v>
      </c>
      <c r="B28" s="62"/>
      <c r="C28" s="63"/>
      <c r="D28" s="64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61">
        <v>25</v>
      </c>
      <c r="B29" s="62"/>
      <c r="C29" s="63"/>
      <c r="D29" s="64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61">
        <v>26</v>
      </c>
      <c r="B30" s="62"/>
      <c r="C30" s="63"/>
      <c r="D30" s="64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61">
        <v>27</v>
      </c>
      <c r="B31" s="62"/>
      <c r="C31" s="63"/>
      <c r="D31" s="64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61">
        <v>28</v>
      </c>
      <c r="B32" s="62"/>
      <c r="C32" s="63"/>
      <c r="D32" s="64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61">
        <v>29</v>
      </c>
      <c r="B33" s="62"/>
      <c r="C33" s="63"/>
      <c r="D33" s="64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61">
        <v>30</v>
      </c>
      <c r="B34" s="62"/>
      <c r="C34" s="63"/>
      <c r="D34" s="64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61">
        <v>31</v>
      </c>
      <c r="B35" s="62"/>
      <c r="C35" s="63"/>
      <c r="D35" s="64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61">
        <v>32</v>
      </c>
      <c r="B36" s="62"/>
      <c r="C36" s="63"/>
      <c r="D36" s="64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61">
        <v>33</v>
      </c>
      <c r="B37" s="62"/>
      <c r="C37" s="63"/>
      <c r="D37" s="64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61">
        <v>34</v>
      </c>
      <c r="B38" s="62"/>
      <c r="C38" s="63"/>
      <c r="D38" s="64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61">
        <v>35</v>
      </c>
      <c r="B39" s="62"/>
      <c r="C39" s="63"/>
      <c r="D39" s="64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61">
        <v>36</v>
      </c>
      <c r="B40" s="62"/>
      <c r="C40" s="63"/>
      <c r="D40" s="64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61">
        <v>37</v>
      </c>
      <c r="B41" s="62"/>
      <c r="C41" s="63"/>
      <c r="D41" s="64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61">
        <v>38</v>
      </c>
      <c r="B42" s="62"/>
      <c r="C42" s="63"/>
      <c r="D42" s="64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61">
        <v>39</v>
      </c>
      <c r="B43" s="62"/>
      <c r="C43" s="63"/>
      <c r="D43" s="64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61">
        <v>40</v>
      </c>
      <c r="B44" s="62"/>
      <c r="C44" s="63"/>
      <c r="D44" s="64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61">
        <v>41</v>
      </c>
      <c r="B45" s="62"/>
      <c r="C45" s="63"/>
      <c r="D45" s="64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61">
        <v>42</v>
      </c>
      <c r="B46" s="62"/>
      <c r="C46" s="63"/>
      <c r="D46" s="64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61">
        <v>43</v>
      </c>
      <c r="B47" s="62"/>
      <c r="C47" s="63"/>
      <c r="D47" s="64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61">
        <v>44</v>
      </c>
      <c r="B48" s="62"/>
      <c r="C48" s="63"/>
      <c r="D48" s="64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61">
        <v>45</v>
      </c>
      <c r="B49" s="62"/>
      <c r="C49" s="63"/>
      <c r="D49" s="64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61">
        <v>46</v>
      </c>
      <c r="B50" s="62"/>
      <c r="C50" s="63"/>
      <c r="D50" s="64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61">
        <v>47</v>
      </c>
      <c r="B51" s="62"/>
      <c r="C51" s="63"/>
      <c r="D51" s="64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61">
        <v>48</v>
      </c>
      <c r="B52" s="62"/>
      <c r="C52" s="63"/>
      <c r="D52" s="64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61">
        <v>49</v>
      </c>
      <c r="B53" s="62"/>
      <c r="C53" s="63"/>
      <c r="D53" s="64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61">
        <v>50</v>
      </c>
      <c r="B54" s="62"/>
      <c r="C54" s="63"/>
      <c r="D54" s="64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61">
        <v>51</v>
      </c>
      <c r="B55" s="62"/>
      <c r="C55" s="63"/>
      <c r="D55" s="64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61">
        <v>52</v>
      </c>
      <c r="B56" s="62"/>
      <c r="C56" s="63"/>
      <c r="D56" s="64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61">
        <v>53</v>
      </c>
      <c r="B57" s="62"/>
      <c r="C57" s="63"/>
      <c r="D57" s="64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61">
        <v>54</v>
      </c>
      <c r="B58" s="62"/>
      <c r="C58" s="63"/>
      <c r="D58" s="64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61">
        <v>55</v>
      </c>
      <c r="B59" s="62"/>
      <c r="C59" s="63"/>
      <c r="D59" s="64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61">
        <v>56</v>
      </c>
      <c r="B60" s="62"/>
      <c r="C60" s="63"/>
      <c r="D60" s="64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61">
        <v>57</v>
      </c>
      <c r="B61" s="62"/>
      <c r="C61" s="63"/>
      <c r="D61" s="64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61">
        <v>58</v>
      </c>
      <c r="B62" s="62"/>
      <c r="C62" s="63"/>
      <c r="D62" s="64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61">
        <v>59</v>
      </c>
      <c r="B63" s="62"/>
      <c r="C63" s="63"/>
      <c r="D63" s="64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61">
        <v>60</v>
      </c>
      <c r="B64" s="62"/>
      <c r="C64" s="63"/>
      <c r="D64" s="64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61">
        <v>61</v>
      </c>
      <c r="B65" s="62"/>
      <c r="C65" s="63"/>
      <c r="D65" s="64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61">
        <v>62</v>
      </c>
      <c r="B66" s="62"/>
      <c r="C66" s="63"/>
      <c r="D66" s="64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61">
        <v>63</v>
      </c>
      <c r="B67" s="62"/>
      <c r="C67" s="63"/>
      <c r="D67" s="64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61">
        <v>64</v>
      </c>
      <c r="B68" s="62"/>
      <c r="C68" s="63"/>
      <c r="D68" s="64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61">
        <v>65</v>
      </c>
      <c r="B69" s="62"/>
      <c r="C69" s="63"/>
      <c r="D69" s="64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61">
        <v>66</v>
      </c>
      <c r="B70" s="62"/>
      <c r="C70" s="63"/>
      <c r="D70" s="64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61">
        <v>67</v>
      </c>
      <c r="B71" s="62"/>
      <c r="C71" s="63"/>
      <c r="D71" s="64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61">
        <v>68</v>
      </c>
      <c r="B72" s="62"/>
      <c r="C72" s="63"/>
      <c r="D72" s="64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61">
        <v>69</v>
      </c>
      <c r="B73" s="62"/>
      <c r="C73" s="63"/>
      <c r="D73" s="64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61">
        <v>70</v>
      </c>
      <c r="B74" s="62"/>
      <c r="C74" s="63"/>
      <c r="D74" s="64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61">
        <v>71</v>
      </c>
      <c r="B75" s="62"/>
      <c r="C75" s="63"/>
      <c r="D75" s="64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61">
        <v>72</v>
      </c>
      <c r="B76" s="62"/>
      <c r="C76" s="63"/>
      <c r="D76" s="64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61">
        <v>73</v>
      </c>
      <c r="B77" s="62"/>
      <c r="C77" s="63"/>
      <c r="D77" s="64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61">
        <v>74</v>
      </c>
      <c r="B78" s="62"/>
      <c r="C78" s="63"/>
      <c r="D78" s="64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61">
        <v>75</v>
      </c>
      <c r="B79" s="62"/>
      <c r="C79" s="63"/>
      <c r="D79" s="64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61">
        <v>76</v>
      </c>
      <c r="B80" s="62"/>
      <c r="C80" s="63"/>
      <c r="D80" s="64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61">
        <v>77</v>
      </c>
      <c r="B81" s="62"/>
      <c r="C81" s="63"/>
      <c r="D81" s="64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61">
        <v>78</v>
      </c>
      <c r="B82" s="62"/>
      <c r="C82" s="63"/>
      <c r="D82" s="64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61">
        <v>79</v>
      </c>
      <c r="B83" s="62"/>
      <c r="C83" s="63"/>
      <c r="D83" s="64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61">
        <v>80</v>
      </c>
      <c r="B84" s="62"/>
      <c r="C84" s="63"/>
      <c r="D84" s="64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61">
        <v>81</v>
      </c>
      <c r="B85" s="62"/>
      <c r="C85" s="63"/>
      <c r="D85" s="64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61">
        <v>82</v>
      </c>
      <c r="B86" s="62"/>
      <c r="C86" s="63"/>
      <c r="D86" s="64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61">
        <v>83</v>
      </c>
      <c r="B87" s="62"/>
      <c r="C87" s="63"/>
      <c r="D87" s="64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61">
        <v>84</v>
      </c>
      <c r="B88" s="62"/>
      <c r="C88" s="63"/>
      <c r="D88" s="64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61">
        <v>85</v>
      </c>
      <c r="B89" s="62"/>
      <c r="C89" s="63"/>
      <c r="D89" s="64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61">
        <v>86</v>
      </c>
      <c r="B90" s="62"/>
      <c r="C90" s="63"/>
      <c r="D90" s="64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61">
        <v>87</v>
      </c>
      <c r="B91" s="62"/>
      <c r="C91" s="63"/>
      <c r="D91" s="64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61">
        <v>88</v>
      </c>
      <c r="B92" s="62"/>
      <c r="C92" s="63"/>
      <c r="D92" s="64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61">
        <v>89</v>
      </c>
      <c r="B93" s="62"/>
      <c r="C93" s="63"/>
      <c r="D93" s="64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61">
        <v>90</v>
      </c>
      <c r="B94" s="62"/>
      <c r="C94" s="63"/>
      <c r="D94" s="64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61">
        <v>91</v>
      </c>
      <c r="B95" s="62"/>
      <c r="C95" s="63"/>
      <c r="D95" s="64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61">
        <v>92</v>
      </c>
      <c r="B96" s="62"/>
      <c r="C96" s="63"/>
      <c r="D96" s="64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61">
        <v>93</v>
      </c>
      <c r="B97" s="62"/>
      <c r="C97" s="63"/>
      <c r="D97" s="64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61">
        <v>94</v>
      </c>
      <c r="B98" s="62"/>
      <c r="C98" s="63"/>
      <c r="D98" s="64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61">
        <v>95</v>
      </c>
      <c r="B99" s="62"/>
      <c r="C99" s="63"/>
      <c r="D99" s="64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61">
        <v>96</v>
      </c>
      <c r="B100" s="62"/>
      <c r="C100" s="63"/>
      <c r="D100" s="64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61">
        <v>97</v>
      </c>
      <c r="B101" s="62"/>
      <c r="C101" s="63"/>
      <c r="D101" s="64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61">
        <v>98</v>
      </c>
      <c r="B102" s="62"/>
      <c r="C102" s="63"/>
      <c r="D102" s="64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61">
        <v>99</v>
      </c>
      <c r="B103" s="62"/>
      <c r="C103" s="63"/>
      <c r="D103" s="64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61">
        <v>100</v>
      </c>
      <c r="B104" s="62"/>
      <c r="C104" s="63"/>
      <c r="D104" s="64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61">
        <v>101</v>
      </c>
      <c r="B105" s="62"/>
      <c r="C105" s="63"/>
      <c r="D105" s="64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61">
        <v>102</v>
      </c>
      <c r="B106" s="62"/>
      <c r="C106" s="63"/>
      <c r="D106" s="64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61">
        <v>103</v>
      </c>
      <c r="B107" s="62"/>
      <c r="C107" s="63"/>
      <c r="D107" s="64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61">
        <v>104</v>
      </c>
      <c r="B108" s="62"/>
      <c r="C108" s="63"/>
      <c r="D108" s="64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61">
        <v>105</v>
      </c>
      <c r="B109" s="62"/>
      <c r="C109" s="63"/>
      <c r="D109" s="64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61">
        <v>106</v>
      </c>
      <c r="B110" s="62"/>
      <c r="C110" s="63"/>
      <c r="D110" s="64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61">
        <v>107</v>
      </c>
      <c r="B111" s="62"/>
      <c r="C111" s="63"/>
      <c r="D111" s="64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61">
        <v>108</v>
      </c>
      <c r="B112" s="62"/>
      <c r="C112" s="63"/>
      <c r="D112" s="64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61">
        <v>109</v>
      </c>
      <c r="B113" s="62"/>
      <c r="C113" s="63"/>
      <c r="D113" s="64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61">
        <v>110</v>
      </c>
      <c r="B114" s="62"/>
      <c r="C114" s="63"/>
      <c r="D114" s="64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61">
        <v>111</v>
      </c>
      <c r="B115" s="62"/>
      <c r="C115" s="63"/>
      <c r="D115" s="64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61">
        <v>112</v>
      </c>
      <c r="B116" s="62"/>
      <c r="C116" s="63"/>
      <c r="D116" s="64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61">
        <v>113</v>
      </c>
      <c r="B117" s="62"/>
      <c r="C117" s="63"/>
      <c r="D117" s="64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61">
        <v>114</v>
      </c>
      <c r="B118" s="62"/>
      <c r="C118" s="63"/>
      <c r="D118" s="64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61">
        <v>115</v>
      </c>
      <c r="B119" s="62"/>
      <c r="C119" s="63"/>
      <c r="D119" s="64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61">
        <v>116</v>
      </c>
      <c r="B120" s="62"/>
      <c r="C120" s="63"/>
      <c r="D120" s="64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61">
        <v>117</v>
      </c>
      <c r="B121" s="62"/>
      <c r="C121" s="63"/>
      <c r="D121" s="64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61">
        <v>118</v>
      </c>
      <c r="B122" s="62"/>
      <c r="C122" s="63"/>
      <c r="D122" s="64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61">
        <v>119</v>
      </c>
      <c r="B123" s="62"/>
      <c r="C123" s="63"/>
      <c r="D123" s="64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61">
        <v>120</v>
      </c>
      <c r="B124" s="62"/>
      <c r="C124" s="63"/>
      <c r="D124" s="64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61">
        <v>121</v>
      </c>
      <c r="B125" s="62"/>
      <c r="C125" s="63"/>
      <c r="D125" s="64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61">
        <v>122</v>
      </c>
      <c r="B126" s="62"/>
      <c r="C126" s="63"/>
      <c r="D126" s="64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61">
        <v>123</v>
      </c>
      <c r="B127" s="62"/>
      <c r="C127" s="63"/>
      <c r="D127" s="64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61">
        <v>124</v>
      </c>
      <c r="B128" s="62"/>
      <c r="C128" s="63"/>
      <c r="D128" s="64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61">
        <v>125</v>
      </c>
      <c r="B129" s="62"/>
      <c r="C129" s="63"/>
      <c r="D129" s="64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61">
        <v>126</v>
      </c>
      <c r="B130" s="62"/>
      <c r="C130" s="63"/>
      <c r="D130" s="64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61">
        <v>127</v>
      </c>
      <c r="B131" s="62"/>
      <c r="C131" s="63"/>
      <c r="D131" s="64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61">
        <v>128</v>
      </c>
      <c r="B132" s="62"/>
      <c r="C132" s="63"/>
      <c r="D132" s="64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61">
        <v>129</v>
      </c>
      <c r="B133" s="62"/>
      <c r="C133" s="63"/>
      <c r="D133" s="64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61">
        <v>130</v>
      </c>
      <c r="B134" s="62"/>
      <c r="C134" s="63"/>
      <c r="D134" s="64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61">
        <v>131</v>
      </c>
      <c r="B135" s="62"/>
      <c r="C135" s="63"/>
      <c r="D135" s="64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61">
        <v>132</v>
      </c>
      <c r="B136" s="62"/>
      <c r="C136" s="63"/>
      <c r="D136" s="64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61">
        <v>133</v>
      </c>
      <c r="B137" s="62"/>
      <c r="C137" s="63"/>
      <c r="D137" s="64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61">
        <v>134</v>
      </c>
      <c r="B138" s="62"/>
      <c r="C138" s="63"/>
      <c r="D138" s="64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61">
        <v>135</v>
      </c>
      <c r="B139" s="62"/>
      <c r="C139" s="63"/>
      <c r="D139" s="64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61">
        <v>136</v>
      </c>
      <c r="B140" s="62"/>
      <c r="C140" s="63"/>
      <c r="D140" s="64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61">
        <v>137</v>
      </c>
      <c r="B141" s="62"/>
      <c r="C141" s="63"/>
      <c r="D141" s="64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61">
        <v>138</v>
      </c>
      <c r="B142" s="62"/>
      <c r="C142" s="63"/>
      <c r="D142" s="64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61">
        <v>139</v>
      </c>
      <c r="B143" s="62"/>
      <c r="C143" s="63"/>
      <c r="D143" s="64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61">
        <v>140</v>
      </c>
      <c r="B144" s="62"/>
      <c r="C144" s="63"/>
      <c r="D144" s="64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61">
        <v>141</v>
      </c>
      <c r="B145" s="62"/>
      <c r="C145" s="63"/>
      <c r="D145" s="64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61">
        <v>142</v>
      </c>
      <c r="B146" s="62"/>
      <c r="C146" s="63"/>
      <c r="D146" s="64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61">
        <v>143</v>
      </c>
      <c r="B147" s="62"/>
      <c r="C147" s="63"/>
      <c r="D147" s="64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61">
        <v>144</v>
      </c>
      <c r="B148" s="62"/>
      <c r="C148" s="63"/>
      <c r="D148" s="64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61">
        <v>145</v>
      </c>
      <c r="B149" s="62"/>
      <c r="C149" s="63"/>
      <c r="D149" s="64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61">
        <v>146</v>
      </c>
      <c r="B150" s="62"/>
      <c r="C150" s="63"/>
      <c r="D150" s="64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61">
        <v>147</v>
      </c>
      <c r="B151" s="62"/>
      <c r="C151" s="63"/>
      <c r="D151" s="64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61">
        <v>148</v>
      </c>
      <c r="B152" s="62"/>
      <c r="C152" s="63"/>
      <c r="D152" s="64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61">
        <v>149</v>
      </c>
      <c r="B153" s="62"/>
      <c r="C153" s="63"/>
      <c r="D153" s="64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61">
        <v>150</v>
      </c>
      <c r="B154" s="62"/>
      <c r="C154" s="63"/>
      <c r="D154" s="64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 10</cp:lastModifiedBy>
  <cp:lastPrinted>2019-12-06T09:04:01Z</cp:lastPrinted>
  <dcterms:created xsi:type="dcterms:W3CDTF">2019-10-21T02:57:05Z</dcterms:created>
  <dcterms:modified xsi:type="dcterms:W3CDTF">2023-09-20T17:26:36Z</dcterms:modified>
</cp:coreProperties>
</file>